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 windowWidth="13215" windowHeight="8025" tabRatio="657" activeTab="0"/>
  </bookViews>
  <sheets>
    <sheet name="readme.1st" sheetId="1" r:id="rId1"/>
    <sheet name="残存 VS PRICE(C+P)" sheetId="2" r:id="rId2"/>
    <sheet name="C+P 損益図" sheetId="3" r:id="rId3"/>
    <sheet name="残存 VS PRICE(C+C) " sheetId="4" r:id="rId4"/>
    <sheet name="C+C 損益図" sheetId="5" r:id="rId5"/>
    <sheet name="残存 VS PRICE(P+P) " sheetId="6" r:id="rId6"/>
    <sheet name="P+P 損益図" sheetId="7" r:id="rId7"/>
    <sheet name="RISK THEORY" sheetId="8" r:id="rId8"/>
    <sheet name="VOL VS PRICE(CALL) " sheetId="9" r:id="rId9"/>
    <sheet name="VOL VS PRICE(PUT)" sheetId="10" r:id="rId10"/>
    <sheet name="残存 VS PRICE(CALL)" sheetId="11" r:id="rId11"/>
    <sheet name="残存 VS PRICE(PUT)" sheetId="12" r:id="rId12"/>
    <sheet name="IV" sheetId="13" r:id="rId13"/>
  </sheets>
  <definedNames>
    <definedName name="理論価格">'残存 VS PRICE(C+C) '!$AB$12</definedName>
  </definedNames>
  <calcPr fullCalcOnLoad="1"/>
</workbook>
</file>

<file path=xl/sharedStrings.xml><?xml version="1.0" encoding="utf-8"?>
<sst xmlns="http://schemas.openxmlformats.org/spreadsheetml/2006/main" count="244" uniqueCount="123">
  <si>
    <t>配当</t>
  </si>
  <si>
    <t>ポジション・リスク管理</t>
  </si>
  <si>
    <t>行使価格</t>
  </si>
  <si>
    <t>理論価格</t>
  </si>
  <si>
    <t>行使価格</t>
  </si>
  <si>
    <t>原資産分析幅</t>
  </si>
  <si>
    <t>残存日数分析幅</t>
  </si>
  <si>
    <t>現在価格</t>
  </si>
  <si>
    <t>原資産分析幅</t>
  </si>
  <si>
    <t>現在価格</t>
  </si>
  <si>
    <t>CALL</t>
  </si>
  <si>
    <t>現在価格</t>
  </si>
  <si>
    <t>枚数</t>
  </si>
  <si>
    <t>PUT</t>
  </si>
  <si>
    <t>損益</t>
  </si>
  <si>
    <t>最終損益</t>
  </si>
  <si>
    <t>３．本ワークシートで可能なこと</t>
  </si>
  <si>
    <t xml:space="preserve">  〇 株式オプション、指数オプション、先物オプションの理論価格、リスク指標、</t>
  </si>
  <si>
    <t xml:space="preserve">     合成ポジションの時間変化、インプライド・ボラティリティの計算。</t>
  </si>
  <si>
    <t xml:space="preserve">  〇 東穀および関穀の商品先物オプションはアメリカンオプションなので、修正</t>
  </si>
  <si>
    <t xml:space="preserve">     かし、アメリカンオプションモデルの理論価格との差は数パーセントなので、</t>
  </si>
  <si>
    <t xml:space="preserve">     それを考慮して売買注文を出せば、商品先物オプションにも本ワークシート</t>
  </si>
  <si>
    <t xml:space="preserve">     を利用することは可能でしょう。</t>
  </si>
  <si>
    <t>４．入力パラメーター</t>
  </si>
  <si>
    <t xml:space="preserve">    </t>
  </si>
  <si>
    <t xml:space="preserve">   基本的にセルに計算式が入ってないところは入力可能ですので、いろいろな値</t>
  </si>
  <si>
    <t xml:space="preserve">   を入力して変化を楽しんで下さい。</t>
  </si>
  <si>
    <t xml:space="preserve">  〇 現在価格</t>
  </si>
  <si>
    <t xml:space="preserve">  〇 行使価格</t>
  </si>
  <si>
    <t xml:space="preserve">  　・先物オプションでは 金利＝配当 としましょう。</t>
  </si>
  <si>
    <t xml:space="preserve">  　・株価指数オプションでは 配当＝０ で良いでしょう。本当は指数を構成して</t>
  </si>
  <si>
    <t xml:space="preserve">      いる株式に配当があるので配当をゼロにするのはまずいですが、日本株の配</t>
  </si>
  <si>
    <t xml:space="preserve">      当率ではゼロとしておいてかまわないでしょう。</t>
  </si>
  <si>
    <t xml:space="preserve">      い(^_^)。</t>
  </si>
  <si>
    <t xml:space="preserve">  〇 残存日数分析幅</t>
  </si>
  <si>
    <t xml:space="preserve">  〇 原資産分析幅</t>
  </si>
  <si>
    <t xml:space="preserve">  〇 購入価格</t>
  </si>
  <si>
    <t xml:space="preserve">  〇 枚数</t>
  </si>
  <si>
    <t xml:space="preserve">  　・買いはプラスで入力</t>
  </si>
  <si>
    <t xml:space="preserve">  　・売りはマイナスで入力</t>
  </si>
  <si>
    <t>５．その他</t>
  </si>
  <si>
    <t xml:space="preserve">  〇 タイムスプレッドの最終損益図は正しくありません。</t>
  </si>
  <si>
    <t xml:space="preserve">   </t>
  </si>
  <si>
    <t>合成損益</t>
  </si>
  <si>
    <t>残存日数／価格</t>
  </si>
  <si>
    <t>残存期間</t>
  </si>
  <si>
    <t>ボラティリティ</t>
  </si>
  <si>
    <t>金利</t>
  </si>
  <si>
    <t>配当</t>
  </si>
  <si>
    <t>購入価格</t>
  </si>
  <si>
    <t>損益</t>
  </si>
  <si>
    <t>最終損益</t>
  </si>
  <si>
    <t>CALL</t>
  </si>
  <si>
    <t>合成損益</t>
  </si>
  <si>
    <t>残存日数／価格</t>
  </si>
  <si>
    <t>残存日数分析幅</t>
  </si>
  <si>
    <t>購入価格</t>
  </si>
  <si>
    <t>合成損益</t>
  </si>
  <si>
    <t>購入価格</t>
  </si>
  <si>
    <t>残存期間</t>
  </si>
  <si>
    <t>ポジション</t>
  </si>
  <si>
    <t>理論価格</t>
  </si>
  <si>
    <t>デルタ</t>
  </si>
  <si>
    <t>ガンマ</t>
  </si>
  <si>
    <t>カッパ</t>
  </si>
  <si>
    <t>セータ</t>
  </si>
  <si>
    <t>原資産</t>
  </si>
  <si>
    <t>XXXXX</t>
  </si>
  <si>
    <t>コール１</t>
  </si>
  <si>
    <t>コール２</t>
  </si>
  <si>
    <t>コール３</t>
  </si>
  <si>
    <t>プット１</t>
  </si>
  <si>
    <t>プット２</t>
  </si>
  <si>
    <t>プット３</t>
  </si>
  <si>
    <t>ポジション合計</t>
  </si>
  <si>
    <t>VOL／価格</t>
  </si>
  <si>
    <t>ボラティリティ分析幅</t>
  </si>
  <si>
    <t>残存日数</t>
  </si>
  <si>
    <t>金利</t>
  </si>
  <si>
    <t>入力ボラティリティ</t>
  </si>
  <si>
    <t>推定ボラティリティ</t>
  </si>
  <si>
    <t>コール現在価格</t>
  </si>
  <si>
    <t>コール理論価格</t>
  </si>
  <si>
    <t>コール推定価格</t>
  </si>
  <si>
    <t>プット現在価格</t>
  </si>
  <si>
    <t>プット理論価格</t>
  </si>
  <si>
    <t>プット推定価格</t>
  </si>
  <si>
    <t>１．概要</t>
  </si>
  <si>
    <t xml:space="preserve">  〇 本ワークシートは Excel 97 用の修正Black-Scholesモデルに基づくOption</t>
  </si>
  <si>
    <t xml:space="preserve">     分析シートです。</t>
  </si>
  <si>
    <t>２．特記事項</t>
  </si>
  <si>
    <t xml:space="preserve">  〇 本ワークシートの使用により生じたいかなる事態に対しても本ワークシート</t>
  </si>
  <si>
    <t xml:space="preserve">     の作成者および配布者は責任を負わないものとします。この条件に従えない</t>
  </si>
  <si>
    <t xml:space="preserve">     者の本ワークシートの御使用は堅くお断りいたします。</t>
  </si>
  <si>
    <t xml:space="preserve">  〇 本ワークシートの二次配布および商業利用はこれを禁止します。</t>
  </si>
  <si>
    <t xml:space="preserve">  〇 改変は自由に行ってもらって結構です。よりよいものになったなら、パンロー</t>
  </si>
  <si>
    <t xml:space="preserve">     リングのWebページで是非公開して下さい。</t>
  </si>
  <si>
    <t xml:space="preserve">  〇 本ワークシートに対する質問を本ワークシート作成者に直接メールしても</t>
  </si>
  <si>
    <t xml:space="preserve">     一切お答えいたしません。pan-MLもしくはパン・ローリングWebページの伝</t>
  </si>
  <si>
    <t xml:space="preserve">     言板で質問してみて下さい。ただし、質問者が自分で調べればすぐに分かる</t>
  </si>
  <si>
    <t xml:space="preserve">     ような質問には回答いたしませんので、悪しからずご了承願います。</t>
  </si>
  <si>
    <t xml:space="preserve">     Black-Scholesモデルではプットオプションの理論価格を過小評価します。し</t>
  </si>
  <si>
    <t xml:space="preserve">  　・プットあるいはコールのみの損益図は片方の枚数をゼロで入力</t>
  </si>
  <si>
    <t xml:space="preserve">  〇 インプライド・ボラティリティはゴールシーク機能を使って求めると簡単です</t>
  </si>
  <si>
    <t xml:space="preserve">     が、IVシートを用いても計算できます。</t>
  </si>
  <si>
    <t xml:space="preserve">  〇 田中勝博 著「実践のためのオプション」で紹介されている計算結果とはコール</t>
  </si>
  <si>
    <t xml:space="preserve">     価格およびカッパ値を除いて計算値が一致していません。</t>
  </si>
  <si>
    <t xml:space="preserve">    ・カッパ値以外のリスク指標が一致しないのは、本ワークシートでは一貫して修</t>
  </si>
  <si>
    <t xml:space="preserve">      正Black-Scholesモデルで計算を行っているのに対して、田中氏の本ではカッパ</t>
  </si>
  <si>
    <t xml:space="preserve">      以外はBlack-Scholesモデルで計算されているからです。</t>
  </si>
  <si>
    <t xml:space="preserve">    ・プット価格が一致しないのは、田中氏の本のプットの理論価格の計算式中に</t>
  </si>
  <si>
    <t xml:space="preserve">      修正した方が良いと思われる箇所があるからです。行使価格の割引方が通常と</t>
  </si>
  <si>
    <t xml:space="preserve">      は異なっているようです。理論式自体は正しいのですが、EXCELの式がおかし</t>
  </si>
  <si>
    <t xml:space="preserve">      いようです(この他にも校正ミスがいくつか見受けられます)。</t>
  </si>
  <si>
    <t xml:space="preserve">  　・株式オプションの配当率の計算は書くのが面倒なので、自分で調べて下さ</t>
  </si>
  <si>
    <t xml:space="preserve">                     (C) Copyright by きした 1997</t>
  </si>
  <si>
    <t xml:space="preserve">  〇 残存期間 (日)</t>
  </si>
  <si>
    <t xml:space="preserve">  〇 金利 (%/年)</t>
  </si>
  <si>
    <t xml:space="preserve">  〇 配当 (%/年)</t>
  </si>
  <si>
    <t>　〇 ボラティリティ (%/年)</t>
  </si>
  <si>
    <t xml:space="preserve">                                                        Data 1997/11/23</t>
  </si>
  <si>
    <t xml:space="preserve">                                                        by きした</t>
  </si>
  <si>
    <t xml:space="preserve">           オプション・ポジション分析シート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</si>
</sst>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_ "/>
    <numFmt numFmtId="178" formatCode="0_ "/>
    <numFmt numFmtId="179" formatCode="0_ ;[Red]\-0\ "/>
    <numFmt numFmtId="180" formatCode="0.000000_ "/>
    <numFmt numFmtId="181" formatCode="0.00000_);[Red]\(0.00000\)"/>
    <numFmt numFmtId="182" formatCode="0;&quot;△ &quot;0"/>
    <numFmt numFmtId="183" formatCode="0.0000_ "/>
  </numFmts>
  <fonts count="9">
    <font>
      <sz val="11"/>
      <name val="ＭＳ Ｐゴシック"/>
      <family val="3"/>
    </font>
    <font>
      <sz val="6"/>
      <name val="ＭＳ Ｐゴシック"/>
      <family val="3"/>
    </font>
    <font>
      <sz val="19.75"/>
      <name val="ＭＳ Ｐゴシック"/>
      <family val="3"/>
    </font>
    <font>
      <b/>
      <sz val="14"/>
      <name val="ＭＳ Ｐゴシック"/>
      <family val="3"/>
    </font>
    <font>
      <sz val="20"/>
      <name val="ＭＳ Ｐゴシック"/>
      <family val="3"/>
    </font>
    <font>
      <sz val="12"/>
      <name val="ＭＳ ゴシック"/>
      <family val="3"/>
    </font>
    <font>
      <sz val="12"/>
      <name val="ＭＳ Ｐゴシック"/>
      <family val="3"/>
    </font>
    <font>
      <sz val="12"/>
      <name val="ＭＳ Ｐ明朝"/>
      <family val="1"/>
    </font>
    <font>
      <b/>
      <sz val="14"/>
      <name val="ＭＳ 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5" fillId="0" borderId="0" xfId="0" applyFont="1" applyAlignment="1">
      <alignment/>
    </xf>
    <xf numFmtId="0" fontId="6" fillId="0" borderId="0" xfId="0" applyFont="1" applyAlignment="1">
      <alignment horizontal="center"/>
    </xf>
    <xf numFmtId="178" fontId="6" fillId="0" borderId="0" xfId="0" applyNumberFormat="1" applyFont="1" applyAlignment="1">
      <alignment/>
    </xf>
    <xf numFmtId="0" fontId="6" fillId="0" borderId="0" xfId="0" applyFont="1" applyAlignment="1">
      <alignment/>
    </xf>
    <xf numFmtId="176" fontId="6" fillId="0" borderId="0" xfId="0" applyNumberFormat="1" applyFont="1" applyAlignment="1">
      <alignment/>
    </xf>
    <xf numFmtId="179" fontId="6" fillId="0" borderId="0" xfId="0" applyNumberFormat="1" applyFont="1" applyAlignment="1">
      <alignment horizontal="center"/>
    </xf>
    <xf numFmtId="179" fontId="6" fillId="0" borderId="0" xfId="0" applyNumberFormat="1" applyFont="1" applyAlignment="1">
      <alignment/>
    </xf>
    <xf numFmtId="0" fontId="7" fillId="0" borderId="0" xfId="0" applyFont="1" applyAlignment="1">
      <alignment/>
    </xf>
    <xf numFmtId="0" fontId="6" fillId="0" borderId="0" xfId="0" applyFont="1" applyAlignment="1" quotePrefix="1">
      <alignment horizontal="left"/>
    </xf>
    <xf numFmtId="177" fontId="6" fillId="0" borderId="0" xfId="0" applyNumberFormat="1" applyFont="1" applyAlignment="1">
      <alignment/>
    </xf>
    <xf numFmtId="180" fontId="6"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quotePrefix="1">
      <alignment horizontal="left"/>
    </xf>
    <xf numFmtId="183" fontId="6" fillId="0" borderId="0" xfId="0" applyNumberFormat="1" applyFont="1" applyAlignment="1">
      <alignment/>
    </xf>
    <xf numFmtId="0" fontId="5" fillId="0" borderId="0" xfId="0" applyFont="1" applyBorder="1" applyAlignment="1">
      <alignment/>
    </xf>
    <xf numFmtId="0" fontId="5" fillId="0" borderId="0" xfId="0" applyFont="1" applyBorder="1" applyAlignment="1" quotePrefix="1">
      <alignment horizontal="left"/>
    </xf>
    <xf numFmtId="0" fontId="8" fillId="0" borderId="0" xfId="0" applyFont="1" applyBorder="1" applyAlignment="1" quotePrefix="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PRICE(C+P)'!$BB$1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PRICE(C+P)'!$BC$34:$BW$34</c:f>
              <c:numCache>
                <c:ptCount val="21"/>
                <c:pt idx="0">
                  <c:v>5870</c:v>
                </c:pt>
                <c:pt idx="1">
                  <c:v>4870</c:v>
                </c:pt>
                <c:pt idx="2">
                  <c:v>3870</c:v>
                </c:pt>
                <c:pt idx="3">
                  <c:v>2870</c:v>
                </c:pt>
                <c:pt idx="4">
                  <c:v>1870</c:v>
                </c:pt>
                <c:pt idx="5">
                  <c:v>870</c:v>
                </c:pt>
                <c:pt idx="6">
                  <c:v>-130</c:v>
                </c:pt>
                <c:pt idx="7">
                  <c:v>-1130</c:v>
                </c:pt>
                <c:pt idx="8">
                  <c:v>-2130</c:v>
                </c:pt>
                <c:pt idx="9">
                  <c:v>-3130</c:v>
                </c:pt>
                <c:pt idx="10">
                  <c:v>-3130</c:v>
                </c:pt>
                <c:pt idx="11">
                  <c:v>-3130</c:v>
                </c:pt>
                <c:pt idx="12">
                  <c:v>-3130</c:v>
                </c:pt>
                <c:pt idx="13">
                  <c:v>-2130</c:v>
                </c:pt>
                <c:pt idx="14">
                  <c:v>-1130</c:v>
                </c:pt>
                <c:pt idx="15">
                  <c:v>-130</c:v>
                </c:pt>
                <c:pt idx="16">
                  <c:v>870</c:v>
                </c:pt>
                <c:pt idx="17">
                  <c:v>1870</c:v>
                </c:pt>
                <c:pt idx="18">
                  <c:v>2870</c:v>
                </c:pt>
                <c:pt idx="19">
                  <c:v>3870</c:v>
                </c:pt>
                <c:pt idx="20">
                  <c:v>4870</c:v>
                </c:pt>
              </c:numCache>
            </c:numRef>
          </c:yVal>
          <c:smooth val="1"/>
        </c:ser>
        <c:ser>
          <c:idx val="1"/>
          <c:order val="1"/>
          <c:tx>
            <c:strRef>
              <c:f>'残存 VS PRICE(C+P)'!$D$1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PRICE(C+P)'!$E$2:$Y$2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PRICE(C+P)'!$E$34:$Y$34</c:f>
              <c:numCache>
                <c:ptCount val="21"/>
                <c:pt idx="0">
                  <c:v>-1450</c:v>
                </c:pt>
                <c:pt idx="1">
                  <c:v>-1450</c:v>
                </c:pt>
                <c:pt idx="2">
                  <c:v>-1450</c:v>
                </c:pt>
                <c:pt idx="3">
                  <c:v>-1450</c:v>
                </c:pt>
                <c:pt idx="4">
                  <c:v>-1450</c:v>
                </c:pt>
                <c:pt idx="5">
                  <c:v>-1450</c:v>
                </c:pt>
                <c:pt idx="6">
                  <c:v>-1450</c:v>
                </c:pt>
                <c:pt idx="7">
                  <c:v>-1450</c:v>
                </c:pt>
                <c:pt idx="8">
                  <c:v>-1450</c:v>
                </c:pt>
                <c:pt idx="9">
                  <c:v>-1450</c:v>
                </c:pt>
                <c:pt idx="10">
                  <c:v>-1450</c:v>
                </c:pt>
                <c:pt idx="11">
                  <c:v>-1450</c:v>
                </c:pt>
                <c:pt idx="12">
                  <c:v>-1450</c:v>
                </c:pt>
                <c:pt idx="13">
                  <c:v>-450</c:v>
                </c:pt>
                <c:pt idx="14">
                  <c:v>550</c:v>
                </c:pt>
                <c:pt idx="15">
                  <c:v>1550</c:v>
                </c:pt>
                <c:pt idx="16">
                  <c:v>2550</c:v>
                </c:pt>
                <c:pt idx="17">
                  <c:v>3550</c:v>
                </c:pt>
                <c:pt idx="18">
                  <c:v>4550</c:v>
                </c:pt>
                <c:pt idx="19">
                  <c:v>5550</c:v>
                </c:pt>
                <c:pt idx="20">
                  <c:v>6550</c:v>
                </c:pt>
              </c:numCache>
            </c:numRef>
          </c:yVal>
          <c:smooth val="1"/>
        </c:ser>
        <c:ser>
          <c:idx val="2"/>
          <c:order val="2"/>
          <c:tx>
            <c:strRef>
              <c:f>'残存 VS PRICE(C+P)'!$AD$1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PRICE(C+P)'!$AE$2:$AY$2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PRICE(C+P)'!$AE$34:$AY$34</c:f>
              <c:numCache>
                <c:ptCount val="21"/>
                <c:pt idx="0">
                  <c:v>7320</c:v>
                </c:pt>
                <c:pt idx="1">
                  <c:v>6320</c:v>
                </c:pt>
                <c:pt idx="2">
                  <c:v>5320</c:v>
                </c:pt>
                <c:pt idx="3">
                  <c:v>4320</c:v>
                </c:pt>
                <c:pt idx="4">
                  <c:v>3320</c:v>
                </c:pt>
                <c:pt idx="5">
                  <c:v>2320</c:v>
                </c:pt>
                <c:pt idx="6">
                  <c:v>1320</c:v>
                </c:pt>
                <c:pt idx="7">
                  <c:v>320</c:v>
                </c:pt>
                <c:pt idx="8">
                  <c:v>-680</c:v>
                </c:pt>
                <c:pt idx="9">
                  <c:v>-1680</c:v>
                </c:pt>
                <c:pt idx="10">
                  <c:v>-1680</c:v>
                </c:pt>
                <c:pt idx="11">
                  <c:v>-1680</c:v>
                </c:pt>
                <c:pt idx="12">
                  <c:v>-1680</c:v>
                </c:pt>
                <c:pt idx="13">
                  <c:v>-1680</c:v>
                </c:pt>
                <c:pt idx="14">
                  <c:v>-1680</c:v>
                </c:pt>
                <c:pt idx="15">
                  <c:v>-1680</c:v>
                </c:pt>
                <c:pt idx="16">
                  <c:v>-1680</c:v>
                </c:pt>
                <c:pt idx="17">
                  <c:v>-1680</c:v>
                </c:pt>
                <c:pt idx="18">
                  <c:v>-1680</c:v>
                </c:pt>
                <c:pt idx="19">
                  <c:v>-1680</c:v>
                </c:pt>
                <c:pt idx="20">
                  <c:v>-1680</c:v>
                </c:pt>
              </c:numCache>
            </c:numRef>
          </c:yVal>
          <c:smooth val="1"/>
        </c:ser>
        <c:ser>
          <c:idx val="3"/>
          <c:order val="3"/>
          <c:tx>
            <c:strRef>
              <c:f>'残存 VS PRICE(C+P)'!$BB$3</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PRICE(C+P)'!$BC$3:$BW$3</c:f>
              <c:numCache>
                <c:ptCount val="21"/>
                <c:pt idx="0">
                  <c:v>5915.611696915763</c:v>
                </c:pt>
                <c:pt idx="1">
                  <c:v>4966.839570220686</c:v>
                </c:pt>
                <c:pt idx="2">
                  <c:v>4052.79644495672</c:v>
                </c:pt>
                <c:pt idx="3">
                  <c:v>3188.5689497175526</c:v>
                </c:pt>
                <c:pt idx="4">
                  <c:v>2391.4565085956147</c:v>
                </c:pt>
                <c:pt idx="5">
                  <c:v>1679.751255426725</c:v>
                </c:pt>
                <c:pt idx="6">
                  <c:v>1071.2212362112487</c:v>
                </c:pt>
                <c:pt idx="7">
                  <c:v>581.5513273659462</c:v>
                </c:pt>
                <c:pt idx="8">
                  <c:v>223.0054084772055</c:v>
                </c:pt>
                <c:pt idx="9">
                  <c:v>3.512211635836138</c:v>
                </c:pt>
                <c:pt idx="10">
                  <c:v>-73.82838923882264</c:v>
                </c:pt>
                <c:pt idx="11">
                  <c:v>-10.52753408832723</c:v>
                </c:pt>
                <c:pt idx="12">
                  <c:v>187.7103494401399</c:v>
                </c:pt>
                <c:pt idx="13">
                  <c:v>511.80460353487433</c:v>
                </c:pt>
                <c:pt idx="14">
                  <c:v>950.3714690731776</c:v>
                </c:pt>
                <c:pt idx="15">
                  <c:v>1490.5729870852656</c:v>
                </c:pt>
                <c:pt idx="16">
                  <c:v>2119.072035148607</c:v>
                </c:pt>
                <c:pt idx="17">
                  <c:v>2822.756175216966</c:v>
                </c:pt>
                <c:pt idx="18">
                  <c:v>3589.2792238989223</c:v>
                </c:pt>
                <c:pt idx="19">
                  <c:v>4407.424192404023</c:v>
                </c:pt>
                <c:pt idx="20">
                  <c:v>5267.303619437111</c:v>
                </c:pt>
              </c:numCache>
            </c:numRef>
          </c:yVal>
          <c:smooth val="1"/>
        </c:ser>
        <c:ser>
          <c:idx val="4"/>
          <c:order val="4"/>
          <c:tx>
            <c:strRef>
              <c:f>'残存 VS PRICE(C+P)'!$BB$8</c:f>
              <c:strCache>
                <c:ptCount val="1"/>
                <c:pt idx="0">
                  <c:v>50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PRICE(C+P)'!$BC$8:$BW$8</c:f>
              <c:numCache>
                <c:ptCount val="21"/>
                <c:pt idx="0">
                  <c:v>5891.3373440506875</c:v>
                </c:pt>
                <c:pt idx="1">
                  <c:v>4923.912599192281</c:v>
                </c:pt>
                <c:pt idx="2">
                  <c:v>3983.47947996972</c:v>
                </c:pt>
                <c:pt idx="3">
                  <c:v>3084.895048308851</c:v>
                </c:pt>
                <c:pt idx="4">
                  <c:v>2246.495145904806</c:v>
                </c:pt>
                <c:pt idx="5">
                  <c:v>1488.9279030763555</c:v>
                </c:pt>
                <c:pt idx="6">
                  <c:v>833.368491466008</c:v>
                </c:pt>
                <c:pt idx="7">
                  <c:v>299.43086915601725</c:v>
                </c:pt>
                <c:pt idx="8">
                  <c:v>-96.817183180332</c:v>
                </c:pt>
                <c:pt idx="9">
                  <c:v>-344.3600895268846</c:v>
                </c:pt>
                <c:pt idx="10">
                  <c:v>-438.14604060863167</c:v>
                </c:pt>
                <c:pt idx="11">
                  <c:v>-379.0463683333328</c:v>
                </c:pt>
                <c:pt idx="12">
                  <c:v>-173.35492494181744</c:v>
                </c:pt>
                <c:pt idx="13">
                  <c:v>168.27678551725785</c:v>
                </c:pt>
                <c:pt idx="14">
                  <c:v>632.2552578913483</c:v>
                </c:pt>
                <c:pt idx="15">
                  <c:v>1203.2589936873983</c:v>
                </c:pt>
                <c:pt idx="16">
                  <c:v>1865.515366247827</c:v>
                </c:pt>
                <c:pt idx="17">
                  <c:v>2603.751015776439</c:v>
                </c:pt>
                <c:pt idx="18">
                  <c:v>3403.872194374241</c:v>
                </c:pt>
                <c:pt idx="19">
                  <c:v>4253.38167350432</c:v>
                </c:pt>
                <c:pt idx="20">
                  <c:v>5141.566491737185</c:v>
                </c:pt>
              </c:numCache>
            </c:numRef>
          </c:yVal>
          <c:smooth val="1"/>
        </c:ser>
        <c:ser>
          <c:idx val="5"/>
          <c:order val="5"/>
          <c:tx>
            <c:strRef>
              <c:f>'残存 VS PRICE(C+P)'!$BB$13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PRICE(C+P)'!$BC$13:$BW$13</c:f>
              <c:numCache>
                <c:ptCount val="21"/>
                <c:pt idx="0">
                  <c:v>5876.040496735812</c:v>
                </c:pt>
                <c:pt idx="1">
                  <c:v>4893.113034444498</c:v>
                </c:pt>
                <c:pt idx="2">
                  <c:v>3928.439609364941</c:v>
                </c:pt>
                <c:pt idx="3">
                  <c:v>2995.5050237776895</c:v>
                </c:pt>
                <c:pt idx="4">
                  <c:v>2112.812750054334</c:v>
                </c:pt>
                <c:pt idx="5">
                  <c:v>1303.152987137999</c:v>
                </c:pt>
                <c:pt idx="6">
                  <c:v>591.7312576688028</c:v>
                </c:pt>
                <c:pt idx="7">
                  <c:v>3.4452862321722932</c:v>
                </c:pt>
                <c:pt idx="8">
                  <c:v>-440.100090228726</c:v>
                </c:pt>
                <c:pt idx="9">
                  <c:v>-723.1474757382512</c:v>
                </c:pt>
                <c:pt idx="10">
                  <c:v>-837.5087903308704</c:v>
                </c:pt>
                <c:pt idx="11">
                  <c:v>-782.9310446411273</c:v>
                </c:pt>
                <c:pt idx="12">
                  <c:v>-566.5190895333726</c:v>
                </c:pt>
                <c:pt idx="13">
                  <c:v>-201.2670223458299</c:v>
                </c:pt>
                <c:pt idx="14">
                  <c:v>295.9392770944796</c:v>
                </c:pt>
                <c:pt idx="15">
                  <c:v>906.1606715206863</c:v>
                </c:pt>
                <c:pt idx="16">
                  <c:v>1610.1996108366257</c:v>
                </c:pt>
                <c:pt idx="17">
                  <c:v>2389.895455127479</c:v>
                </c:pt>
                <c:pt idx="18">
                  <c:v>3228.983732582915</c:v>
                </c:pt>
                <c:pt idx="19">
                  <c:v>4113.544813528521</c:v>
                </c:pt>
                <c:pt idx="20">
                  <c:v>5032.118940514205</c:v>
                </c:pt>
              </c:numCache>
            </c:numRef>
          </c:yVal>
          <c:smooth val="1"/>
        </c:ser>
        <c:ser>
          <c:idx val="6"/>
          <c:order val="6"/>
          <c:tx>
            <c:strRef>
              <c:f>'残存 VS PRICE(C+P)'!$BB$18</c:f>
              <c:strCache>
                <c:ptCount val="1"/>
                <c:pt idx="0">
                  <c:v>30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PRICE(C+P)'!$BC$18:$BW$18</c:f>
              <c:numCache>
                <c:ptCount val="21"/>
                <c:pt idx="0">
                  <c:v>5868.9738023511745</c:v>
                </c:pt>
                <c:pt idx="1">
                  <c:v>4875.2333244840365</c:v>
                </c:pt>
                <c:pt idx="2">
                  <c:v>3890.8760730288886</c:v>
                </c:pt>
                <c:pt idx="3">
                  <c:v>2926.181360878697</c:v>
                </c:pt>
                <c:pt idx="4">
                  <c:v>1997.854329278849</c:v>
                </c:pt>
                <c:pt idx="5">
                  <c:v>1129.589522092766</c:v>
                </c:pt>
                <c:pt idx="6">
                  <c:v>350.83043075737896</c:v>
                </c:pt>
                <c:pt idx="7">
                  <c:v>-306.42184207640685</c:v>
                </c:pt>
                <c:pt idx="8">
                  <c:v>-812.095843260724</c:v>
                </c:pt>
                <c:pt idx="9">
                  <c:v>-1142.5839904898276</c:v>
                </c:pt>
                <c:pt idx="10">
                  <c:v>-1284.201934559016</c:v>
                </c:pt>
                <c:pt idx="11">
                  <c:v>-1234.5537228001303</c:v>
                </c:pt>
                <c:pt idx="12">
                  <c:v>-1001.9544933620782</c:v>
                </c:pt>
                <c:pt idx="13">
                  <c:v>-603.225017577106</c:v>
                </c:pt>
                <c:pt idx="14">
                  <c:v>-60.57610499723933</c:v>
                </c:pt>
                <c:pt idx="15">
                  <c:v>601.4063128615912</c:v>
                </c:pt>
                <c:pt idx="16">
                  <c:v>1358.46149269738</c:v>
                </c:pt>
                <c:pt idx="17">
                  <c:v>2188.490104669938</c:v>
                </c:pt>
                <c:pt idx="18">
                  <c:v>3072.6116153958046</c:v>
                </c:pt>
                <c:pt idx="19">
                  <c:v>3995.540450003199</c:v>
                </c:pt>
                <c:pt idx="20">
                  <c:v>4945.46553787184</c:v>
                </c:pt>
              </c:numCache>
            </c:numRef>
          </c:yVal>
          <c:smooth val="1"/>
        </c:ser>
        <c:ser>
          <c:idx val="7"/>
          <c:order val="7"/>
          <c:tx>
            <c:strRef>
              <c:f>'残存 VS PRICE(C+P)'!$BB$23</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PRICE(C+P)'!$BC$23:$BW$23</c:f>
              <c:numCache>
                <c:ptCount val="21"/>
                <c:pt idx="0">
                  <c:v>5867.743825226007</c:v>
                </c:pt>
                <c:pt idx="1">
                  <c:v>4868.857415892017</c:v>
                </c:pt>
                <c:pt idx="2">
                  <c:v>3872.444235516745</c:v>
                </c:pt>
                <c:pt idx="3">
                  <c:v>2883.4785987783343</c:v>
                </c:pt>
                <c:pt idx="4">
                  <c:v>1913.1174183957228</c:v>
                </c:pt>
                <c:pt idx="5">
                  <c:v>981.9877799597334</c:v>
                </c:pt>
                <c:pt idx="6">
                  <c:v>121.82706451822378</c:v>
                </c:pt>
                <c:pt idx="7">
                  <c:v>-626.5394038504846</c:v>
                </c:pt>
                <c:pt idx="8">
                  <c:v>-1219.3951862496724</c:v>
                </c:pt>
                <c:pt idx="9">
                  <c:v>-1618.672460849939</c:v>
                </c:pt>
                <c:pt idx="10">
                  <c:v>-1799.7386337950666</c:v>
                </c:pt>
                <c:pt idx="11">
                  <c:v>-1755.5810427820688</c:v>
                </c:pt>
                <c:pt idx="12">
                  <c:v>-1496.5759438122186</c:v>
                </c:pt>
                <c:pt idx="13">
                  <c:v>-1046.669033638224</c:v>
                </c:pt>
                <c:pt idx="14">
                  <c:v>-437.73075291950545</c:v>
                </c:pt>
                <c:pt idx="15">
                  <c:v>295.96796198584343</c:v>
                </c:pt>
                <c:pt idx="16">
                  <c:v>1122.2019647433044</c:v>
                </c:pt>
                <c:pt idx="17">
                  <c:v>2013.487576705419</c:v>
                </c:pt>
                <c:pt idx="18">
                  <c:v>2948.21203619442</c:v>
                </c:pt>
                <c:pt idx="19">
                  <c:v>3910.5430515470052</c:v>
                </c:pt>
                <c:pt idx="20">
                  <c:v>4889.6023352254</c:v>
                </c:pt>
              </c:numCache>
            </c:numRef>
          </c:yVal>
          <c:smooth val="1"/>
        </c:ser>
        <c:ser>
          <c:idx val="8"/>
          <c:order val="8"/>
          <c:tx>
            <c:strRef>
              <c:f>'残存 VS PRICE(C+P)'!$BB$28</c:f>
              <c:strCache>
                <c:ptCount val="1"/>
                <c:pt idx="0">
                  <c:v>10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PRICE(C+P)'!$BC$28:$BW$28</c:f>
              <c:numCache>
                <c:ptCount val="21"/>
                <c:pt idx="0">
                  <c:v>5868.770481404701</c:v>
                </c:pt>
                <c:pt idx="1">
                  <c:v>4868.91114227208</c:v>
                </c:pt>
                <c:pt idx="2">
                  <c:v>3869.101263923343</c:v>
                </c:pt>
                <c:pt idx="3">
                  <c:v>2869.71745177267</c:v>
                </c:pt>
                <c:pt idx="4">
                  <c:v>1872.867908893386</c:v>
                </c:pt>
                <c:pt idx="5">
                  <c:v>886.7653255478767</c:v>
                </c:pt>
                <c:pt idx="6">
                  <c:v>-65.84785946899956</c:v>
                </c:pt>
                <c:pt idx="7">
                  <c:v>-939.4728008162474</c:v>
                </c:pt>
                <c:pt idx="8">
                  <c:v>-1667.7730929761829</c:v>
                </c:pt>
                <c:pt idx="9">
                  <c:v>-2180.6794640718485</c:v>
                </c:pt>
                <c:pt idx="10">
                  <c:v>-2427.31278275723</c:v>
                </c:pt>
                <c:pt idx="11">
                  <c:v>-2389.7567065849707</c:v>
                </c:pt>
                <c:pt idx="12">
                  <c:v>-2082.7953694896573</c:v>
                </c:pt>
                <c:pt idx="13">
                  <c:v>-1545.2741683249149</c:v>
                </c:pt>
                <c:pt idx="14">
                  <c:v>-829.0525227825683</c:v>
                </c:pt>
                <c:pt idx="15">
                  <c:v>11.974603450975337</c:v>
                </c:pt>
                <c:pt idx="16">
                  <c:v>931.0560704056902</c:v>
                </c:pt>
                <c:pt idx="17">
                  <c:v>1893.6903748121622</c:v>
                </c:pt>
                <c:pt idx="18">
                  <c:v>2878.005237160218</c:v>
                </c:pt>
                <c:pt idx="19">
                  <c:v>3871.9730387208538</c:v>
                </c:pt>
                <c:pt idx="20">
                  <c:v>4869.800809759116</c:v>
                </c:pt>
              </c:numCache>
            </c:numRef>
          </c:yVal>
          <c:smooth val="1"/>
        </c:ser>
        <c:axId val="4777608"/>
        <c:axId val="42998473"/>
      </c:scatterChart>
      <c:valAx>
        <c:axId val="4777608"/>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42998473"/>
        <c:crosses val="autoZero"/>
        <c:crossBetween val="midCat"/>
        <c:dispUnits/>
        <c:majorUnit val="10000"/>
        <c:minorUnit val="1000"/>
      </c:valAx>
      <c:valAx>
        <c:axId val="42998473"/>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4777608"/>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PRICE(C+C) '!$BB$1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'!$BC$34:$BW$34</c:f>
              <c:numCache>
                <c:ptCount val="21"/>
                <c:pt idx="0">
                  <c:v>-300</c:v>
                </c:pt>
                <c:pt idx="1">
                  <c:v>-300</c:v>
                </c:pt>
                <c:pt idx="2">
                  <c:v>-300</c:v>
                </c:pt>
                <c:pt idx="3">
                  <c:v>-300</c:v>
                </c:pt>
                <c:pt idx="4">
                  <c:v>-300</c:v>
                </c:pt>
                <c:pt idx="5">
                  <c:v>-300</c:v>
                </c:pt>
                <c:pt idx="6">
                  <c:v>-300</c:v>
                </c:pt>
                <c:pt idx="7">
                  <c:v>-300</c:v>
                </c:pt>
                <c:pt idx="8">
                  <c:v>-300</c:v>
                </c:pt>
                <c:pt idx="9">
                  <c:v>-300</c:v>
                </c:pt>
                <c:pt idx="10">
                  <c:v>-300</c:v>
                </c:pt>
                <c:pt idx="11">
                  <c:v>-1300</c:v>
                </c:pt>
                <c:pt idx="12">
                  <c:v>-2300</c:v>
                </c:pt>
                <c:pt idx="13">
                  <c:v>-1300</c:v>
                </c:pt>
                <c:pt idx="14">
                  <c:v>-300</c:v>
                </c:pt>
                <c:pt idx="15">
                  <c:v>700</c:v>
                </c:pt>
                <c:pt idx="16">
                  <c:v>1700</c:v>
                </c:pt>
                <c:pt idx="17">
                  <c:v>2700</c:v>
                </c:pt>
                <c:pt idx="18">
                  <c:v>3700</c:v>
                </c:pt>
                <c:pt idx="19">
                  <c:v>4700</c:v>
                </c:pt>
                <c:pt idx="20">
                  <c:v>5700</c:v>
                </c:pt>
              </c:numCache>
            </c:numRef>
          </c:yVal>
          <c:smooth val="1"/>
        </c:ser>
        <c:ser>
          <c:idx val="1"/>
          <c:order val="1"/>
          <c:tx>
            <c:strRef>
              <c:f>'残存 VS PRICE(C+C) '!$D$1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PRICE(C+C) '!$E$2:$Y$2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'!$E$34:$Y$34</c:f>
              <c:numCache>
                <c:ptCount val="21"/>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-400</c:v>
                </c:pt>
                <c:pt idx="14">
                  <c:v>1600</c:v>
                </c:pt>
                <c:pt idx="15">
                  <c:v>3600</c:v>
                </c:pt>
                <c:pt idx="16">
                  <c:v>5600</c:v>
                </c:pt>
                <c:pt idx="17">
                  <c:v>7600</c:v>
                </c:pt>
                <c:pt idx="18">
                  <c:v>9600</c:v>
                </c:pt>
                <c:pt idx="19">
                  <c:v>11600</c:v>
                </c:pt>
                <c:pt idx="20">
                  <c:v>13600</c:v>
                </c:pt>
              </c:numCache>
            </c:numRef>
          </c:yVal>
          <c:smooth val="1"/>
        </c:ser>
        <c:ser>
          <c:idx val="2"/>
          <c:order val="2"/>
          <c:tx>
            <c:strRef>
              <c:f>'残存 VS PRICE(C+C) '!$AD$1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PRICE(C+C) '!$AE$2:$AY$2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'!$AE$34:$AY$34</c:f>
              <c:numCache>
                <c:ptCount val="21"/>
                <c:pt idx="0">
                  <c:v>2100</c:v>
                </c:pt>
                <c:pt idx="1">
                  <c:v>2100</c:v>
                </c:pt>
                <c:pt idx="2">
                  <c:v>2100</c:v>
                </c:pt>
                <c:pt idx="3">
                  <c:v>2100</c:v>
                </c:pt>
                <c:pt idx="4">
                  <c:v>2100</c:v>
                </c:pt>
                <c:pt idx="5">
                  <c:v>2100</c:v>
                </c:pt>
                <c:pt idx="6">
                  <c:v>2100</c:v>
                </c:pt>
                <c:pt idx="7">
                  <c:v>2100</c:v>
                </c:pt>
                <c:pt idx="8">
                  <c:v>2100</c:v>
                </c:pt>
                <c:pt idx="9">
                  <c:v>2100</c:v>
                </c:pt>
                <c:pt idx="10">
                  <c:v>2100</c:v>
                </c:pt>
                <c:pt idx="11">
                  <c:v>1100</c:v>
                </c:pt>
                <c:pt idx="12">
                  <c:v>100</c:v>
                </c:pt>
                <c:pt idx="13">
                  <c:v>-900</c:v>
                </c:pt>
                <c:pt idx="14">
                  <c:v>-1900</c:v>
                </c:pt>
                <c:pt idx="15">
                  <c:v>-2900</c:v>
                </c:pt>
                <c:pt idx="16">
                  <c:v>-3900</c:v>
                </c:pt>
                <c:pt idx="17">
                  <c:v>-4900</c:v>
                </c:pt>
                <c:pt idx="18">
                  <c:v>-5900</c:v>
                </c:pt>
                <c:pt idx="19">
                  <c:v>-6900</c:v>
                </c:pt>
                <c:pt idx="20">
                  <c:v>-7900</c:v>
                </c:pt>
              </c:numCache>
            </c:numRef>
          </c:yVal>
          <c:smooth val="1"/>
        </c:ser>
        <c:ser>
          <c:idx val="3"/>
          <c:order val="3"/>
          <c:tx>
            <c:strRef>
              <c:f>'残存 VS PRICE(C+C) '!$BB$3</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'!$BC$3:$BW$3</c:f>
              <c:numCache>
                <c:ptCount val="21"/>
                <c:pt idx="0">
                  <c:v>-301.1477622721027</c:v>
                </c:pt>
                <c:pt idx="1">
                  <c:v>-303.10989790376334</c:v>
                </c:pt>
                <c:pt idx="2">
                  <c:v>-307.299867798386</c:v>
                </c:pt>
                <c:pt idx="3">
                  <c:v>-314.9547959678903</c:v>
                </c:pt>
                <c:pt idx="4">
                  <c:v>-326.82100187611377</c:v>
                </c:pt>
                <c:pt idx="5">
                  <c:v>-341.94386495846175</c:v>
                </c:pt>
                <c:pt idx="6">
                  <c:v>-356.15964147895465</c:v>
                </c:pt>
                <c:pt idx="7">
                  <c:v>-360.82154715155866</c:v>
                </c:pt>
                <c:pt idx="8">
                  <c:v>-342.3945200386406</c:v>
                </c:pt>
                <c:pt idx="9">
                  <c:v>-283.3507888838176</c:v>
                </c:pt>
                <c:pt idx="10">
                  <c:v>-164.35582694749246</c:v>
                </c:pt>
                <c:pt idx="11">
                  <c:v>32.9259177254753</c:v>
                </c:pt>
                <c:pt idx="12">
                  <c:v>322.97956251855067</c:v>
                </c:pt>
                <c:pt idx="13">
                  <c:v>714.3596322022095</c:v>
                </c:pt>
                <c:pt idx="14">
                  <c:v>1209.0188923754358</c:v>
                </c:pt>
                <c:pt idx="15">
                  <c:v>1802.5516651564176</c:v>
                </c:pt>
                <c:pt idx="16">
                  <c:v>2485.692645081501</c:v>
                </c:pt>
                <c:pt idx="17">
                  <c:v>3246.0840688932003</c:v>
                </c:pt>
                <c:pt idx="18">
                  <c:v>4070.1036659620877</c:v>
                </c:pt>
                <c:pt idx="19">
                  <c:v>4944.390896596742</c:v>
                </c:pt>
                <c:pt idx="20">
                  <c:v>5856.89930607588</c:v>
                </c:pt>
              </c:numCache>
            </c:numRef>
          </c:yVal>
          <c:smooth val="1"/>
        </c:ser>
        <c:ser>
          <c:idx val="4"/>
          <c:order val="4"/>
          <c:tx>
            <c:strRef>
              <c:f>'残存 VS PRICE(C+C) '!$BB$8</c:f>
              <c:strCache>
                <c:ptCount val="1"/>
                <c:pt idx="0">
                  <c:v>50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'!$BC$8:$BW$8</c:f>
              <c:numCache>
                <c:ptCount val="21"/>
                <c:pt idx="0">
                  <c:v>-300.4805376688996</c:v>
                </c:pt>
                <c:pt idx="1">
                  <c:v>-301.5963415021438</c:v>
                </c:pt>
                <c:pt idx="2">
                  <c:v>-304.4958260302474</c:v>
                </c:pt>
                <c:pt idx="3">
                  <c:v>-310.86150948545446</c:v>
                </c:pt>
                <c:pt idx="4">
                  <c:v>-322.7030798506057</c:v>
                </c:pt>
                <c:pt idx="5">
                  <c:v>-341.2351255605681</c:v>
                </c:pt>
                <c:pt idx="6">
                  <c:v>-364.91867538606175</c:v>
                </c:pt>
                <c:pt idx="7">
                  <c:v>-387.1903762656211</c:v>
                </c:pt>
                <c:pt idx="8">
                  <c:v>-394.89434968815476</c:v>
                </c:pt>
                <c:pt idx="9">
                  <c:v>-368.4536980329085</c:v>
                </c:pt>
                <c:pt idx="10">
                  <c:v>-284.24233193328837</c:v>
                </c:pt>
                <c:pt idx="11">
                  <c:v>-118.49799209757475</c:v>
                </c:pt>
                <c:pt idx="12">
                  <c:v>148.30370291852523</c:v>
                </c:pt>
                <c:pt idx="13">
                  <c:v>528.0199123470557</c:v>
                </c:pt>
                <c:pt idx="14">
                  <c:v>1023.4753378925343</c:v>
                </c:pt>
                <c:pt idx="15">
                  <c:v>1628.856361155711</c:v>
                </c:pt>
                <c:pt idx="16">
                  <c:v>2331.919783623438</c:v>
                </c:pt>
                <c:pt idx="17">
                  <c:v>3116.70942968459</c:v>
                </c:pt>
                <c:pt idx="18">
                  <c:v>3966.236948851307</c:v>
                </c:pt>
                <c:pt idx="19">
                  <c:v>4864.551384529099</c:v>
                </c:pt>
                <c:pt idx="20">
                  <c:v>5797.989894917373</c:v>
                </c:pt>
              </c:numCache>
            </c:numRef>
          </c:yVal>
          <c:smooth val="1"/>
        </c:ser>
        <c:ser>
          <c:idx val="5"/>
          <c:order val="5"/>
          <c:tx>
            <c:strRef>
              <c:f>'残存 VS PRICE(C+C) '!$BB$13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'!$BC$13:$BW$13</c:f>
              <c:numCache>
                <c:ptCount val="21"/>
                <c:pt idx="0">
                  <c:v>-300.1238134141836</c:v>
                </c:pt>
                <c:pt idx="1">
                  <c:v>-300.55109243643756</c:v>
                </c:pt>
                <c:pt idx="2">
                  <c:v>-302.0067419064485</c:v>
                </c:pt>
                <c:pt idx="3">
                  <c:v>-306.07831257429143</c:v>
                </c:pt>
                <c:pt idx="4">
                  <c:v>-315.5256612967196</c:v>
                </c:pt>
                <c:pt idx="5">
                  <c:v>-333.7933614502117</c:v>
                </c:pt>
                <c:pt idx="6">
                  <c:v>-363.0706648328519</c:v>
                </c:pt>
                <c:pt idx="7">
                  <c:v>-400.89054759377086</c:v>
                </c:pt>
                <c:pt idx="8">
                  <c:v>-436.47680383125225</c:v>
                </c:pt>
                <c:pt idx="9">
                  <c:v>-448.9463440845793</c:v>
                </c:pt>
                <c:pt idx="10">
                  <c:v>-409.1482858546369</c:v>
                </c:pt>
                <c:pt idx="11">
                  <c:v>-285.0627041098742</c:v>
                </c:pt>
                <c:pt idx="12">
                  <c:v>-48.956203203364566</c:v>
                </c:pt>
                <c:pt idx="13">
                  <c:v>316.46945844041693</c:v>
                </c:pt>
                <c:pt idx="14">
                  <c:v>815.265316306446</c:v>
                </c:pt>
                <c:pt idx="15">
                  <c:v>1438.9321673428203</c:v>
                </c:pt>
                <c:pt idx="16">
                  <c:v>2170.103307400459</c:v>
                </c:pt>
                <c:pt idx="17">
                  <c:v>2987.1172178312336</c:v>
                </c:pt>
                <c:pt idx="18">
                  <c:v>3868.176258255713</c:v>
                </c:pt>
                <c:pt idx="19">
                  <c:v>4794.1563371660595</c:v>
                </c:pt>
                <c:pt idx="20">
                  <c:v>5749.912344552904</c:v>
                </c:pt>
              </c:numCache>
            </c:numRef>
          </c:yVal>
          <c:smooth val="1"/>
        </c:ser>
        <c:ser>
          <c:idx val="6"/>
          <c:order val="6"/>
          <c:tx>
            <c:strRef>
              <c:f>'残存 VS PRICE(C+C) '!$BB$18</c:f>
              <c:strCache>
                <c:ptCount val="1"/>
                <c:pt idx="0">
                  <c:v>30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'!$BC$18:$BW$18</c:f>
              <c:numCache>
                <c:ptCount val="21"/>
                <c:pt idx="0">
                  <c:v>-300.01249714532105</c:v>
                </c:pt>
                <c:pt idx="1">
                  <c:v>-300.0891652328064</c:v>
                </c:pt>
                <c:pt idx="2">
                  <c:v>-300.48917756216406</c:v>
                </c:pt>
                <c:pt idx="3">
                  <c:v>-302.11278488842936</c:v>
                </c:pt>
                <c:pt idx="4">
                  <c:v>-307.3319392394101</c:v>
                </c:pt>
                <c:pt idx="5">
                  <c:v>-320.79971813299744</c:v>
                </c:pt>
                <c:pt idx="6">
                  <c:v>-348.9084287985779</c:v>
                </c:pt>
                <c:pt idx="7">
                  <c:v>-396.23074440003256</c:v>
                </c:pt>
                <c:pt idx="8">
                  <c:v>-458.8681988233202</c:v>
                </c:pt>
                <c:pt idx="9">
                  <c:v>-517.8188461961163</c:v>
                </c:pt>
                <c:pt idx="10">
                  <c:v>-537.4983749444291</c:v>
                </c:pt>
                <c:pt idx="11">
                  <c:v>-472.4039440598681</c:v>
                </c:pt>
                <c:pt idx="12">
                  <c:v>-279.8129157876101</c:v>
                </c:pt>
                <c:pt idx="13">
                  <c:v>67.65602685558042</c:v>
                </c:pt>
                <c:pt idx="14">
                  <c:v>575.6894505390446</c:v>
                </c:pt>
                <c:pt idx="15">
                  <c:v>1229.821466167501</c:v>
                </c:pt>
                <c:pt idx="16">
                  <c:v>2002.820163834629</c:v>
                </c:pt>
                <c:pt idx="17">
                  <c:v>2863.394949304129</c:v>
                </c:pt>
                <c:pt idx="18">
                  <c:v>3782.9938911404024</c:v>
                </c:pt>
                <c:pt idx="19">
                  <c:v>4739.284429601903</c:v>
                </c:pt>
                <c:pt idx="20">
                  <c:v>5716.757351538632</c:v>
                </c:pt>
              </c:numCache>
            </c:numRef>
          </c:yVal>
          <c:smooth val="1"/>
        </c:ser>
        <c:ser>
          <c:idx val="7"/>
          <c:order val="7"/>
          <c:tx>
            <c:strRef>
              <c:f>'残存 VS PRICE(C+C) '!$BB$23</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'!$BC$23:$BW$23</c:f>
              <c:numCache>
                <c:ptCount val="21"/>
                <c:pt idx="0">
                  <c:v>-300.0001312363888</c:v>
                </c:pt>
                <c:pt idx="1">
                  <c:v>-300.00234394485506</c:v>
                </c:pt>
                <c:pt idx="2">
                  <c:v>-300.0283560035796</c:v>
                </c:pt>
                <c:pt idx="3">
                  <c:v>-300.241025695952</c:v>
                </c:pt>
                <c:pt idx="4">
                  <c:v>-301.48694306947345</c:v>
                </c:pt>
                <c:pt idx="5">
                  <c:v>-306.85135177449183</c:v>
                </c:pt>
                <c:pt idx="6">
                  <c:v>-324.17465861832125</c:v>
                </c:pt>
                <c:pt idx="7">
                  <c:v>-366.71391749158647</c:v>
                </c:pt>
                <c:pt idx="8">
                  <c:v>-446.3658514212825</c:v>
                </c:pt>
                <c:pt idx="9">
                  <c:v>-557.6334622044051</c:v>
                </c:pt>
                <c:pt idx="10">
                  <c:v>-662.210089834698</c:v>
                </c:pt>
                <c:pt idx="11">
                  <c:v>-690.8286564691043</c:v>
                </c:pt>
                <c:pt idx="12">
                  <c:v>-567.7406256467402</c:v>
                </c:pt>
                <c:pt idx="13">
                  <c:v>-242.81835537248116</c:v>
                </c:pt>
                <c:pt idx="14">
                  <c:v>290.72178248329874</c:v>
                </c:pt>
                <c:pt idx="15">
                  <c:v>1001.6742692704502</c:v>
                </c:pt>
                <c:pt idx="16">
                  <c:v>1840.6813327859709</c:v>
                </c:pt>
                <c:pt idx="17">
                  <c:v>2759.7326277117754</c:v>
                </c:pt>
                <c:pt idx="18">
                  <c:v>3722.768746610658</c:v>
                </c:pt>
                <c:pt idx="19">
                  <c:v>4707.303274329839</c:v>
                </c:pt>
                <c:pt idx="20">
                  <c:v>5701.274581033802</c:v>
                </c:pt>
              </c:numCache>
            </c:numRef>
          </c:yVal>
          <c:smooth val="1"/>
        </c:ser>
        <c:ser>
          <c:idx val="8"/>
          <c:order val="8"/>
          <c:tx>
            <c:strRef>
              <c:f>'残存 VS PRICE(C+C) '!$BB$28</c:f>
              <c:strCache>
                <c:ptCount val="1"/>
                <c:pt idx="0">
                  <c:v>10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'!$BC$28:$BW$28</c:f>
              <c:numCache>
                <c:ptCount val="21"/>
                <c:pt idx="0">
                  <c:v>-300.00000000024056</c:v>
                </c:pt>
                <c:pt idx="1">
                  <c:v>-300.0000000612072</c:v>
                </c:pt>
                <c:pt idx="2">
                  <c:v>-300.000007359145</c:v>
                </c:pt>
                <c:pt idx="3">
                  <c:v>-300.00043757501635</c:v>
                </c:pt>
                <c:pt idx="4">
                  <c:v>-300.01376773519223</c:v>
                </c:pt>
                <c:pt idx="5">
                  <c:v>-300.24372150721956</c:v>
                </c:pt>
                <c:pt idx="6">
                  <c:v>-302.5669623854242</c:v>
                </c:pt>
                <c:pt idx="7">
                  <c:v>-316.926175121946</c:v>
                </c:pt>
                <c:pt idx="8">
                  <c:v>-373.1548982630002</c:v>
                </c:pt>
                <c:pt idx="9">
                  <c:v>-515.6684179641302</c:v>
                </c:pt>
                <c:pt idx="10">
                  <c:v>-747.4544242833526</c:v>
                </c:pt>
                <c:pt idx="11">
                  <c:v>-963.3020393099614</c:v>
                </c:pt>
                <c:pt idx="12">
                  <c:v>-982.0037340159615</c:v>
                </c:pt>
                <c:pt idx="13">
                  <c:v>-676.5470104974083</c:v>
                </c:pt>
                <c:pt idx="14">
                  <c:v>-55.70977067507192</c:v>
                </c:pt>
                <c:pt idx="15">
                  <c:v>778.8390375456875</c:v>
                </c:pt>
                <c:pt idx="16">
                  <c:v>1720.8013317357108</c:v>
                </c:pt>
                <c:pt idx="17">
                  <c:v>2704.2501330276064</c:v>
                </c:pt>
                <c:pt idx="18">
                  <c:v>3700.3123808874734</c:v>
                </c:pt>
                <c:pt idx="19">
                  <c:v>4699.449733332112</c:v>
                </c:pt>
                <c:pt idx="20">
                  <c:v>5699.197589041178</c:v>
                </c:pt>
              </c:numCache>
            </c:numRef>
          </c:yVal>
          <c:smooth val="1"/>
        </c:ser>
        <c:axId val="51441938"/>
        <c:axId val="60324259"/>
      </c:scatterChart>
      <c:valAx>
        <c:axId val="51441938"/>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60324259"/>
        <c:crosses val="autoZero"/>
        <c:crossBetween val="midCat"/>
        <c:dispUnits/>
        <c:majorUnit val="10000"/>
        <c:minorUnit val="1000"/>
      </c:valAx>
      <c:valAx>
        <c:axId val="60324259"/>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51441938"/>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PRICE(P+P) '!$BB$1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'!$BC$34:$BW$34</c:f>
              <c:numCache>
                <c:ptCount val="21"/>
                <c:pt idx="0">
                  <c:v>-1870</c:v>
                </c:pt>
                <c:pt idx="1">
                  <c:v>-1870</c:v>
                </c:pt>
                <c:pt idx="2">
                  <c:v>-1870</c:v>
                </c:pt>
                <c:pt idx="3">
                  <c:v>-1870</c:v>
                </c:pt>
                <c:pt idx="4">
                  <c:v>-1870</c:v>
                </c:pt>
                <c:pt idx="5">
                  <c:v>-1870</c:v>
                </c:pt>
                <c:pt idx="6">
                  <c:v>-1870</c:v>
                </c:pt>
                <c:pt idx="7">
                  <c:v>-1870</c:v>
                </c:pt>
                <c:pt idx="8">
                  <c:v>-1870</c:v>
                </c:pt>
                <c:pt idx="9">
                  <c:v>-870</c:v>
                </c:pt>
                <c:pt idx="10">
                  <c:v>130</c:v>
                </c:pt>
                <c:pt idx="11">
                  <c:v>1130</c:v>
                </c:pt>
                <c:pt idx="12">
                  <c:v>1130</c:v>
                </c:pt>
                <c:pt idx="13">
                  <c:v>1130</c:v>
                </c:pt>
                <c:pt idx="14">
                  <c:v>1130</c:v>
                </c:pt>
                <c:pt idx="15">
                  <c:v>1130</c:v>
                </c:pt>
                <c:pt idx="16">
                  <c:v>1130</c:v>
                </c:pt>
                <c:pt idx="17">
                  <c:v>1130</c:v>
                </c:pt>
                <c:pt idx="18">
                  <c:v>1130</c:v>
                </c:pt>
                <c:pt idx="19">
                  <c:v>1130</c:v>
                </c:pt>
                <c:pt idx="20">
                  <c:v>1130</c:v>
                </c:pt>
              </c:numCache>
            </c:numRef>
          </c:yVal>
          <c:smooth val="1"/>
        </c:ser>
        <c:ser>
          <c:idx val="1"/>
          <c:order val="1"/>
          <c:tx>
            <c:strRef>
              <c:f>'残存 VS PRICE(P+P) '!$D$1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PRICE(P+P) '!$E$2:$Y$2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'!$E$34:$Y$34</c:f>
              <c:numCache>
                <c:ptCount val="21"/>
                <c:pt idx="0">
                  <c:v>-8680</c:v>
                </c:pt>
                <c:pt idx="1">
                  <c:v>-7680</c:v>
                </c:pt>
                <c:pt idx="2">
                  <c:v>-6680</c:v>
                </c:pt>
                <c:pt idx="3">
                  <c:v>-5680</c:v>
                </c:pt>
                <c:pt idx="4">
                  <c:v>-4680</c:v>
                </c:pt>
                <c:pt idx="5">
                  <c:v>-3680</c:v>
                </c:pt>
                <c:pt idx="6">
                  <c:v>-2680</c:v>
                </c:pt>
                <c:pt idx="7">
                  <c:v>-1680</c:v>
                </c:pt>
                <c:pt idx="8">
                  <c:v>-680</c:v>
                </c:pt>
                <c:pt idx="9">
                  <c:v>320</c:v>
                </c:pt>
                <c:pt idx="10">
                  <c:v>1320</c:v>
                </c:pt>
                <c:pt idx="11">
                  <c:v>2320</c:v>
                </c:pt>
                <c:pt idx="12">
                  <c:v>2320</c:v>
                </c:pt>
                <c:pt idx="13">
                  <c:v>2320</c:v>
                </c:pt>
                <c:pt idx="14">
                  <c:v>2320</c:v>
                </c:pt>
                <c:pt idx="15">
                  <c:v>2320</c:v>
                </c:pt>
                <c:pt idx="16">
                  <c:v>2320</c:v>
                </c:pt>
                <c:pt idx="17">
                  <c:v>2320</c:v>
                </c:pt>
                <c:pt idx="18">
                  <c:v>2320</c:v>
                </c:pt>
                <c:pt idx="19">
                  <c:v>2320</c:v>
                </c:pt>
                <c:pt idx="20">
                  <c:v>2320</c:v>
                </c:pt>
              </c:numCache>
            </c:numRef>
          </c:yVal>
          <c:smooth val="1"/>
        </c:ser>
        <c:ser>
          <c:idx val="2"/>
          <c:order val="2"/>
          <c:tx>
            <c:strRef>
              <c:f>'残存 VS PRICE(P+P) '!$AD$1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PRICE(P+P) '!$AE$2:$AY$2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'!$AE$34:$AY$34</c:f>
              <c:numCache>
                <c:ptCount val="21"/>
                <c:pt idx="0">
                  <c:v>6810</c:v>
                </c:pt>
                <c:pt idx="1">
                  <c:v>5810</c:v>
                </c:pt>
                <c:pt idx="2">
                  <c:v>4810</c:v>
                </c:pt>
                <c:pt idx="3">
                  <c:v>3810</c:v>
                </c:pt>
                <c:pt idx="4">
                  <c:v>2810</c:v>
                </c:pt>
                <c:pt idx="5">
                  <c:v>1810</c:v>
                </c:pt>
                <c:pt idx="6">
                  <c:v>810</c:v>
                </c:pt>
                <c:pt idx="7">
                  <c:v>-190</c:v>
                </c:pt>
                <c:pt idx="8">
                  <c:v>-1190</c:v>
                </c:pt>
                <c:pt idx="9">
                  <c:v>-1190</c:v>
                </c:pt>
                <c:pt idx="10">
                  <c:v>-1190</c:v>
                </c:pt>
                <c:pt idx="11">
                  <c:v>-1190</c:v>
                </c:pt>
                <c:pt idx="12">
                  <c:v>-1190</c:v>
                </c:pt>
                <c:pt idx="13">
                  <c:v>-1190</c:v>
                </c:pt>
                <c:pt idx="14">
                  <c:v>-1190</c:v>
                </c:pt>
                <c:pt idx="15">
                  <c:v>-1190</c:v>
                </c:pt>
                <c:pt idx="16">
                  <c:v>-1190</c:v>
                </c:pt>
                <c:pt idx="17">
                  <c:v>-1190</c:v>
                </c:pt>
                <c:pt idx="18">
                  <c:v>-1190</c:v>
                </c:pt>
                <c:pt idx="19">
                  <c:v>-1190</c:v>
                </c:pt>
                <c:pt idx="20">
                  <c:v>-1190</c:v>
                </c:pt>
              </c:numCache>
            </c:numRef>
          </c:yVal>
          <c:smooth val="1"/>
        </c:ser>
        <c:ser>
          <c:idx val="3"/>
          <c:order val="3"/>
          <c:tx>
            <c:strRef>
              <c:f>'残存 VS PRICE(P+P) '!$BB$3</c:f>
              <c:strCache>
                <c:ptCount val="1"/>
                <c:pt idx="0">
                  <c:v>120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'!$BC$3:$BW$3</c:f>
              <c:numCache>
                <c:ptCount val="21"/>
                <c:pt idx="0">
                  <c:v>-1818.463228397457</c:v>
                </c:pt>
                <c:pt idx="1">
                  <c:v>-1778.0933433172904</c:v>
                </c:pt>
                <c:pt idx="2">
                  <c:v>-1718.985115809959</c:v>
                </c:pt>
                <c:pt idx="3">
                  <c:v>-1637.590293822268</c:v>
                </c:pt>
                <c:pt idx="4">
                  <c:v>-1531.5880875769872</c:v>
                </c:pt>
                <c:pt idx="5">
                  <c:v>-1400.3854561547487</c:v>
                </c:pt>
                <c:pt idx="6">
                  <c:v>-1245.3631559149726</c:v>
                </c:pt>
                <c:pt idx="7">
                  <c:v>-1069.8102495791463</c:v>
                </c:pt>
                <c:pt idx="8">
                  <c:v>-878.569363104376</c:v>
                </c:pt>
                <c:pt idx="9">
                  <c:v>-677.5732179683328</c:v>
                </c:pt>
                <c:pt idx="10">
                  <c:v>-473.11292315892206</c:v>
                </c:pt>
                <c:pt idx="11">
                  <c:v>-271.3509040011413</c:v>
                </c:pt>
                <c:pt idx="12">
                  <c:v>-77.68452754226018</c:v>
                </c:pt>
                <c:pt idx="13">
                  <c:v>103.46827168346499</c:v>
                </c:pt>
                <c:pt idx="14">
                  <c:v>268.9564414154811</c:v>
                </c:pt>
                <c:pt idx="15">
                  <c:v>416.8549521100358</c:v>
                </c:pt>
                <c:pt idx="16">
                  <c:v>546.3710211161233</c:v>
                </c:pt>
                <c:pt idx="17">
                  <c:v>657.6700815659497</c:v>
                </c:pt>
                <c:pt idx="18">
                  <c:v>751.6561369007104</c:v>
                </c:pt>
                <c:pt idx="19">
                  <c:v>829.7446524968764</c:v>
                </c:pt>
                <c:pt idx="20">
                  <c:v>893.6541223922177</c:v>
                </c:pt>
              </c:numCache>
            </c:numRef>
          </c:yVal>
          <c:smooth val="1"/>
        </c:ser>
        <c:ser>
          <c:idx val="4"/>
          <c:order val="4"/>
          <c:tx>
            <c:strRef>
              <c:f>'残存 VS PRICE(P+P) '!$BB$8</c:f>
              <c:strCache>
                <c:ptCount val="1"/>
                <c:pt idx="0">
                  <c:v>100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'!$BC$8:$BW$8</c:f>
              <c:numCache>
                <c:ptCount val="21"/>
                <c:pt idx="0">
                  <c:v>-1836.50605233663</c:v>
                </c:pt>
                <c:pt idx="1">
                  <c:v>-1803.961835057824</c:v>
                </c:pt>
                <c:pt idx="2">
                  <c:v>-1752.7113475029073</c:v>
                </c:pt>
                <c:pt idx="3">
                  <c:v>-1677.700454989441</c:v>
                </c:pt>
                <c:pt idx="4">
                  <c:v>-1574.984511737748</c:v>
                </c:pt>
                <c:pt idx="5">
                  <c:v>-1442.611986538399</c:v>
                </c:pt>
                <c:pt idx="6">
                  <c:v>-1281.2174631273083</c:v>
                </c:pt>
                <c:pt idx="7">
                  <c:v>-1094.1588234171795</c:v>
                </c:pt>
                <c:pt idx="8">
                  <c:v>-887.1592367460471</c:v>
                </c:pt>
                <c:pt idx="9">
                  <c:v>-667.6638772310107</c:v>
                </c:pt>
                <c:pt idx="10">
                  <c:v>-443.8126924276221</c:v>
                </c:pt>
                <c:pt idx="11">
                  <c:v>-223.62520463923283</c:v>
                </c:pt>
                <c:pt idx="12">
                  <c:v>-14.06960393016925</c:v>
                </c:pt>
                <c:pt idx="13">
                  <c:v>179.3324556346197</c:v>
                </c:pt>
                <c:pt idx="14">
                  <c:v>352.87066280213185</c:v>
                </c:pt>
                <c:pt idx="15">
                  <c:v>504.57162856837385</c:v>
                </c:pt>
                <c:pt idx="16">
                  <c:v>634.0122815938594</c:v>
                </c:pt>
                <c:pt idx="17">
                  <c:v>742.0103985459791</c:v>
                </c:pt>
                <c:pt idx="18">
                  <c:v>830.2650070453601</c:v>
                </c:pt>
                <c:pt idx="19">
                  <c:v>901.0086361560607</c:v>
                </c:pt>
                <c:pt idx="20">
                  <c:v>956.7097655534308</c:v>
                </c:pt>
              </c:numCache>
            </c:numRef>
          </c:yVal>
          <c:smooth val="1"/>
        </c:ser>
        <c:ser>
          <c:idx val="5"/>
          <c:order val="5"/>
          <c:tx>
            <c:strRef>
              <c:f>'残存 VS PRICE(P+P) '!$BB$13</c:f>
              <c:strCache>
                <c:ptCount val="1"/>
                <c:pt idx="0">
                  <c:v>80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'!$BC$13:$BW$13</c:f>
              <c:numCache>
                <c:ptCount val="21"/>
                <c:pt idx="0">
                  <c:v>-1852.56687220202</c:v>
                </c:pt>
                <c:pt idx="1">
                  <c:v>-1829.5182248718666</c:v>
                </c:pt>
                <c:pt idx="2">
                  <c:v>-1789.068356314583</c:v>
                </c:pt>
                <c:pt idx="3">
                  <c:v>-1724.2495848505205</c:v>
                </c:pt>
                <c:pt idx="4">
                  <c:v>-1628.6194956723666</c:v>
                </c:pt>
                <c:pt idx="5">
                  <c:v>-1497.7647421872462</c:v>
                </c:pt>
                <c:pt idx="6">
                  <c:v>-1330.6063333744314</c:v>
                </c:pt>
                <c:pt idx="7">
                  <c:v>-1130.0797279988037</c:v>
                </c:pt>
                <c:pt idx="8">
                  <c:v>-902.9466439800162</c:v>
                </c:pt>
                <c:pt idx="9">
                  <c:v>-658.9166770603042</c:v>
                </c:pt>
                <c:pt idx="10">
                  <c:v>-409.0966373230258</c:v>
                </c:pt>
                <c:pt idx="11">
                  <c:v>-164.5285072089464</c:v>
                </c:pt>
                <c:pt idx="12">
                  <c:v>65.31068205238262</c:v>
                </c:pt>
                <c:pt idx="13">
                  <c:v>273.2654036355161</c:v>
                </c:pt>
                <c:pt idx="14">
                  <c:v>454.9796514476402</c:v>
                </c:pt>
                <c:pt idx="15">
                  <c:v>608.7213119726584</c:v>
                </c:pt>
                <c:pt idx="16">
                  <c:v>734.9671648613876</c:v>
                </c:pt>
                <c:pt idx="17">
                  <c:v>835.8064750082922</c:v>
                </c:pt>
                <c:pt idx="18">
                  <c:v>914.314361636898</c:v>
                </c:pt>
                <c:pt idx="19">
                  <c:v>974.0006325016511</c:v>
                </c:pt>
                <c:pt idx="20">
                  <c:v>1018.3871332314884</c:v>
                </c:pt>
              </c:numCache>
            </c:numRef>
          </c:yVal>
          <c:smooth val="1"/>
        </c:ser>
        <c:ser>
          <c:idx val="6"/>
          <c:order val="6"/>
          <c:tx>
            <c:strRef>
              <c:f>'残存 VS PRICE(P+P) '!$BB$18</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'!$BC$18:$BW$18</c:f>
              <c:numCache>
                <c:ptCount val="21"/>
                <c:pt idx="0">
                  <c:v>-1864.558219544153</c:v>
                </c:pt>
                <c:pt idx="1">
                  <c:v>-1851.9965753936995</c:v>
                </c:pt>
                <c:pt idx="2">
                  <c:v>-1825.6513321015227</c:v>
                </c:pt>
                <c:pt idx="3">
                  <c:v>-1776.6551596222234</c:v>
                </c:pt>
                <c:pt idx="4">
                  <c:v>-1694.9564309563648</c:v>
                </c:pt>
                <c:pt idx="5">
                  <c:v>-1571.6138785920484</c:v>
                </c:pt>
                <c:pt idx="6">
                  <c:v>-1401.5403019113583</c:v>
                </c:pt>
                <c:pt idx="7">
                  <c:v>-1185.6774344909863</c:v>
                </c:pt>
                <c:pt idx="8">
                  <c:v>-931.6696510009715</c:v>
                </c:pt>
                <c:pt idx="9">
                  <c:v>-652.8380117896595</c:v>
                </c:pt>
                <c:pt idx="10">
                  <c:v>-365.6109901471864</c:v>
                </c:pt>
                <c:pt idx="11">
                  <c:v>-86.58551009342045</c:v>
                </c:pt>
                <c:pt idx="12">
                  <c:v>170.29741683408793</c:v>
                </c:pt>
                <c:pt idx="13">
                  <c:v>395.3281624244264</c:v>
                </c:pt>
                <c:pt idx="14">
                  <c:v>583.6543444193449</c:v>
                </c:pt>
                <c:pt idx="15">
                  <c:v>734.7378205111308</c:v>
                </c:pt>
                <c:pt idx="16">
                  <c:v>851.2962190936887</c:v>
                </c:pt>
                <c:pt idx="17">
                  <c:v>938.0244470112157</c:v>
                </c:pt>
                <c:pt idx="18">
                  <c:v>1000.43011719059</c:v>
                </c:pt>
                <c:pt idx="19">
                  <c:v>1043.9598836657024</c:v>
                </c:pt>
                <c:pt idx="20">
                  <c:v>1073.4588078277375</c:v>
                </c:pt>
              </c:numCache>
            </c:numRef>
          </c:yVal>
          <c:smooth val="1"/>
        </c:ser>
        <c:ser>
          <c:idx val="7"/>
          <c:order val="7"/>
          <c:tx>
            <c:strRef>
              <c:f>'残存 VS PRICE(P+P) '!$BB$23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'!$BC$23:$BW$23</c:f>
              <c:numCache>
                <c:ptCount val="21"/>
                <c:pt idx="0">
                  <c:v>-1870.3922823944267</c:v>
                </c:pt>
                <c:pt idx="1">
                  <c:v>-1866.8310069433246</c:v>
                </c:pt>
                <c:pt idx="2">
                  <c:v>-1856.2498439257834</c:v>
                </c:pt>
                <c:pt idx="3">
                  <c:v>-1829.9356124101978</c:v>
                </c:pt>
                <c:pt idx="4">
                  <c:v>-1774.248242371068</c:v>
                </c:pt>
                <c:pt idx="5">
                  <c:v>-1672.476245240785</c:v>
                </c:pt>
                <c:pt idx="6">
                  <c:v>-1509.7332294786102</c:v>
                </c:pt>
                <c:pt idx="7">
                  <c:v>-1279.3424878521328</c:v>
                </c:pt>
                <c:pt idx="8">
                  <c:v>-987.5054560036515</c:v>
                </c:pt>
                <c:pt idx="9">
                  <c:v>-653.5906353571045</c:v>
                </c:pt>
                <c:pt idx="10">
                  <c:v>-305.4731604091212</c:v>
                </c:pt>
                <c:pt idx="11">
                  <c:v>27.72911978799675</c:v>
                </c:pt>
                <c:pt idx="12">
                  <c:v>322.62291426330194</c:v>
                </c:pt>
                <c:pt idx="13">
                  <c:v>565.4276144754404</c:v>
                </c:pt>
                <c:pt idx="14">
                  <c:v>752.4924196652937</c:v>
                </c:pt>
                <c:pt idx="15">
                  <c:v>888.0280390421904</c:v>
                </c:pt>
                <c:pt idx="16">
                  <c:v>980.8088956711072</c:v>
                </c:pt>
                <c:pt idx="17">
                  <c:v>1041.0693306984467</c:v>
                </c:pt>
                <c:pt idx="18">
                  <c:v>1078.3445900973093</c:v>
                </c:pt>
                <c:pt idx="19">
                  <c:v>1100.3794843735304</c:v>
                </c:pt>
                <c:pt idx="20">
                  <c:v>1112.866345182083</c:v>
                </c:pt>
              </c:numCache>
            </c:numRef>
          </c:yVal>
          <c:smooth val="1"/>
        </c:ser>
        <c:ser>
          <c:idx val="8"/>
          <c:order val="8"/>
          <c:tx>
            <c:strRef>
              <c:f>'残存 VS PRICE(P+P) '!$BB$28</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'!$BC$28:$BW$28</c:f>
              <c:numCache>
                <c:ptCount val="21"/>
                <c:pt idx="0">
                  <c:v>-1870.812771054152</c:v>
                </c:pt>
                <c:pt idx="1">
                  <c:v>-1870.7319654348285</c:v>
                </c:pt>
                <c:pt idx="2">
                  <c:v>-1870.0807654574237</c:v>
                </c:pt>
                <c:pt idx="3">
                  <c:v>-1866.3754737703603</c:v>
                </c:pt>
                <c:pt idx="4">
                  <c:v>-1850.9848639788324</c:v>
                </c:pt>
                <c:pt idx="5">
                  <c:v>-1802.8891840553406</c:v>
                </c:pt>
                <c:pt idx="6">
                  <c:v>-1686.690960031956</c:v>
                </c:pt>
                <c:pt idx="7">
                  <c:v>-1464.2723398701637</c:v>
                </c:pt>
                <c:pt idx="8">
                  <c:v>-1119.4449242703631</c:v>
                </c:pt>
                <c:pt idx="9">
                  <c:v>-677.7738095271852</c:v>
                </c:pt>
                <c:pt idx="10">
                  <c:v>-202.0842427473981</c:v>
                </c:pt>
                <c:pt idx="11">
                  <c:v>235.41772360677714</c:v>
                </c:pt>
                <c:pt idx="12">
                  <c:v>583.6723279442303</c:v>
                </c:pt>
                <c:pt idx="13">
                  <c:v>826.3731877557148</c:v>
                </c:pt>
                <c:pt idx="14">
                  <c:v>975.9379542870956</c:v>
                </c:pt>
                <c:pt idx="15">
                  <c:v>1058.1415212841384</c:v>
                </c:pt>
                <c:pt idx="16">
                  <c:v>1098.7425439777944</c:v>
                </c:pt>
                <c:pt idx="17">
                  <c:v>1116.8834533523186</c:v>
                </c:pt>
                <c:pt idx="18">
                  <c:v>1124.2600008258305</c:v>
                </c:pt>
                <c:pt idx="19">
                  <c:v>1127.0047279877908</c:v>
                </c:pt>
                <c:pt idx="20">
                  <c:v>1127.944047033081</c:v>
                </c:pt>
              </c:numCache>
            </c:numRef>
          </c:yVal>
          <c:smooth val="1"/>
        </c:ser>
        <c:axId val="6047420"/>
        <c:axId val="54426781"/>
      </c:scatterChart>
      <c:valAx>
        <c:axId val="6047420"/>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54426781"/>
        <c:crosses val="autoZero"/>
        <c:crossBetween val="midCat"/>
        <c:dispUnits/>
        <c:majorUnit val="10000"/>
        <c:minorUnit val="1000"/>
      </c:valAx>
      <c:valAx>
        <c:axId val="54426781"/>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6047420"/>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14"/>
  </sheetViews>
  <pageMargins left="0.75" right="0.75" top="1" bottom="1" header="0.512" footer="0.512"/>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114"/>
  </sheetViews>
  <pageMargins left="0.75" right="0.75" top="1" bottom="1" header="0.512" footer="0.512"/>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114"/>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Chart 1"/>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73"/>
  <sheetViews>
    <sheetView tabSelected="1" workbookViewId="0" topLeftCell="A1">
      <selection activeCell="B1" sqref="B1"/>
    </sheetView>
  </sheetViews>
  <sheetFormatPr defaultColWidth="9.00390625" defaultRowHeight="13.5"/>
  <cols>
    <col min="1" max="1" width="78.375" style="15" customWidth="1"/>
    <col min="2" max="16384" width="9.00390625" style="15" customWidth="1"/>
  </cols>
  <sheetData>
    <row r="1" ht="17.25">
      <c r="A1" s="17" t="s">
        <v>122</v>
      </c>
    </row>
    <row r="2" ht="14.25">
      <c r="A2" s="16" t="s">
        <v>121</v>
      </c>
    </row>
    <row r="3" ht="14.25">
      <c r="A3" s="16" t="s">
        <v>120</v>
      </c>
    </row>
    <row r="5" ht="14.25">
      <c r="A5" s="15" t="s">
        <v>87</v>
      </c>
    </row>
    <row r="6" ht="14.25">
      <c r="A6" s="15" t="s">
        <v>88</v>
      </c>
    </row>
    <row r="7" ht="14.25">
      <c r="A7" s="15" t="s">
        <v>89</v>
      </c>
    </row>
    <row r="9" ht="14.25">
      <c r="A9" s="15" t="s">
        <v>90</v>
      </c>
    </row>
    <row r="10" ht="14.25">
      <c r="A10" s="15" t="s">
        <v>91</v>
      </c>
    </row>
    <row r="11" ht="14.25">
      <c r="A11" s="15" t="s">
        <v>92</v>
      </c>
    </row>
    <row r="12" ht="14.25">
      <c r="A12" s="15" t="s">
        <v>93</v>
      </c>
    </row>
    <row r="13" ht="14.25">
      <c r="A13" s="15" t="s">
        <v>94</v>
      </c>
    </row>
    <row r="14" ht="14.25">
      <c r="A14" s="15" t="s">
        <v>95</v>
      </c>
    </row>
    <row r="15" ht="14.25">
      <c r="A15" s="15" t="s">
        <v>96</v>
      </c>
    </row>
    <row r="16" ht="14.25">
      <c r="A16" s="15" t="s">
        <v>97</v>
      </c>
    </row>
    <row r="17" ht="14.25">
      <c r="A17" s="15" t="s">
        <v>98</v>
      </c>
    </row>
    <row r="18" ht="14.25">
      <c r="A18" s="15" t="s">
        <v>99</v>
      </c>
    </row>
    <row r="19" ht="14.25">
      <c r="A19" s="15" t="s">
        <v>100</v>
      </c>
    </row>
    <row r="21" ht="14.25">
      <c r="A21" s="15" t="s">
        <v>16</v>
      </c>
    </row>
    <row r="22" ht="14.25">
      <c r="A22" s="15" t="s">
        <v>17</v>
      </c>
    </row>
    <row r="23" ht="14.25">
      <c r="A23" s="15" t="s">
        <v>18</v>
      </c>
    </row>
    <row r="24" ht="14.25">
      <c r="A24" s="15" t="s">
        <v>19</v>
      </c>
    </row>
    <row r="25" ht="14.25">
      <c r="A25" s="15" t="s">
        <v>101</v>
      </c>
    </row>
    <row r="26" ht="14.25">
      <c r="A26" s="15" t="s">
        <v>20</v>
      </c>
    </row>
    <row r="27" ht="14.25">
      <c r="A27" s="15" t="s">
        <v>21</v>
      </c>
    </row>
    <row r="28" ht="14.25">
      <c r="A28" s="15" t="s">
        <v>22</v>
      </c>
    </row>
    <row r="30" ht="14.25">
      <c r="A30" s="15" t="s">
        <v>23</v>
      </c>
    </row>
    <row r="31" ht="14.25">
      <c r="A31" s="15" t="s">
        <v>24</v>
      </c>
    </row>
    <row r="32" ht="14.25">
      <c r="A32" s="15" t="s">
        <v>25</v>
      </c>
    </row>
    <row r="33" ht="14.25">
      <c r="A33" s="15" t="s">
        <v>26</v>
      </c>
    </row>
    <row r="35" ht="14.25">
      <c r="A35" s="15" t="s">
        <v>27</v>
      </c>
    </row>
    <row r="36" ht="14.25">
      <c r="A36" s="15" t="s">
        <v>28</v>
      </c>
    </row>
    <row r="37" ht="14.25">
      <c r="A37" s="16" t="s">
        <v>116</v>
      </c>
    </row>
    <row r="38" ht="14.25">
      <c r="A38" s="16" t="s">
        <v>117</v>
      </c>
    </row>
    <row r="39" ht="14.25">
      <c r="A39" s="16" t="s">
        <v>118</v>
      </c>
    </row>
    <row r="40" ht="14.25">
      <c r="A40" s="15" t="s">
        <v>29</v>
      </c>
    </row>
    <row r="41" ht="14.25">
      <c r="A41" s="15" t="s">
        <v>30</v>
      </c>
    </row>
    <row r="42" ht="14.25">
      <c r="A42" s="15" t="s">
        <v>31</v>
      </c>
    </row>
    <row r="43" ht="14.25">
      <c r="A43" s="15" t="s">
        <v>32</v>
      </c>
    </row>
    <row r="44" ht="14.25">
      <c r="A44" s="16" t="s">
        <v>114</v>
      </c>
    </row>
    <row r="45" ht="14.25">
      <c r="A45" s="15" t="s">
        <v>33</v>
      </c>
    </row>
    <row r="46" ht="14.25">
      <c r="A46" s="16" t="s">
        <v>119</v>
      </c>
    </row>
    <row r="47" ht="14.25">
      <c r="A47" s="15" t="s">
        <v>34</v>
      </c>
    </row>
    <row r="48" ht="14.25">
      <c r="A48" s="15" t="s">
        <v>35</v>
      </c>
    </row>
    <row r="49" ht="14.25">
      <c r="A49" s="15" t="s">
        <v>36</v>
      </c>
    </row>
    <row r="50" ht="14.25">
      <c r="A50" s="15" t="s">
        <v>37</v>
      </c>
    </row>
    <row r="51" ht="14.25">
      <c r="A51" s="15" t="s">
        <v>38</v>
      </c>
    </row>
    <row r="52" ht="14.25">
      <c r="A52" s="15" t="s">
        <v>39</v>
      </c>
    </row>
    <row r="53" ht="14.25">
      <c r="A53" s="15" t="s">
        <v>102</v>
      </c>
    </row>
    <row r="55" ht="14.25">
      <c r="A55" s="15" t="s">
        <v>40</v>
      </c>
    </row>
    <row r="57" ht="14.25">
      <c r="A57" s="15" t="s">
        <v>41</v>
      </c>
    </row>
    <row r="58" ht="14.25">
      <c r="A58" s="15" t="s">
        <v>103</v>
      </c>
    </row>
    <row r="59" ht="14.25">
      <c r="A59" s="15" t="s">
        <v>104</v>
      </c>
    </row>
    <row r="60" ht="14.25">
      <c r="A60" s="15" t="s">
        <v>41</v>
      </c>
    </row>
    <row r="61" ht="14.25">
      <c r="A61" s="15" t="s">
        <v>105</v>
      </c>
    </row>
    <row r="62" ht="14.25">
      <c r="A62" s="15" t="s">
        <v>106</v>
      </c>
    </row>
    <row r="63" ht="14.25">
      <c r="A63" s="15" t="s">
        <v>107</v>
      </c>
    </row>
    <row r="64" ht="14.25">
      <c r="A64" s="15" t="s">
        <v>108</v>
      </c>
    </row>
    <row r="65" ht="14.25">
      <c r="A65" s="15" t="s">
        <v>109</v>
      </c>
    </row>
    <row r="66" ht="14.25">
      <c r="A66" s="15" t="s">
        <v>110</v>
      </c>
    </row>
    <row r="67" ht="14.25">
      <c r="A67" s="15" t="s">
        <v>111</v>
      </c>
    </row>
    <row r="68" ht="14.25">
      <c r="A68" s="15" t="s">
        <v>112</v>
      </c>
    </row>
    <row r="69" ht="14.25">
      <c r="A69" s="15" t="s">
        <v>113</v>
      </c>
    </row>
    <row r="70" ht="14.25">
      <c r="A70" s="15" t="s">
        <v>42</v>
      </c>
    </row>
    <row r="73" ht="14.25">
      <c r="A73" s="16" t="s">
        <v>115</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E12"/>
  <sheetViews>
    <sheetView workbookViewId="0" topLeftCell="A1">
      <selection activeCell="B8" sqref="B8"/>
    </sheetView>
  </sheetViews>
  <sheetFormatPr defaultColWidth="9.00390625" defaultRowHeight="13.5"/>
  <cols>
    <col min="1" max="1" width="17.625" style="4" customWidth="1"/>
    <col min="2" max="2" width="13.625" style="4" customWidth="1"/>
    <col min="3" max="3" width="9.00390625" style="4" customWidth="1"/>
    <col min="4" max="4" width="17.375" style="4" customWidth="1"/>
    <col min="5" max="5" width="14.375" style="4" customWidth="1"/>
    <col min="6" max="16384" width="9.00390625" style="4" customWidth="1"/>
  </cols>
  <sheetData>
    <row r="1" spans="1:5" ht="14.25">
      <c r="A1" s="4" t="s">
        <v>7</v>
      </c>
      <c r="B1" s="4">
        <v>39020</v>
      </c>
      <c r="D1" s="4" t="s">
        <v>7</v>
      </c>
      <c r="E1" s="4">
        <v>39200</v>
      </c>
    </row>
    <row r="2" spans="1:5" ht="14.25">
      <c r="A2" s="4" t="s">
        <v>4</v>
      </c>
      <c r="B2" s="4">
        <v>41000</v>
      </c>
      <c r="D2" s="4" t="s">
        <v>4</v>
      </c>
      <c r="E2" s="4">
        <v>38000</v>
      </c>
    </row>
    <row r="3" spans="1:5" ht="14.25">
      <c r="A3" s="4" t="s">
        <v>77</v>
      </c>
      <c r="B3" s="4">
        <v>60</v>
      </c>
      <c r="D3" s="4" t="s">
        <v>77</v>
      </c>
      <c r="E3" s="4">
        <v>60</v>
      </c>
    </row>
    <row r="4" spans="1:5" s="5" customFormat="1" ht="14.25">
      <c r="A4" s="13" t="s">
        <v>79</v>
      </c>
      <c r="B4" s="5">
        <v>27.5</v>
      </c>
      <c r="D4" s="13" t="s">
        <v>79</v>
      </c>
      <c r="E4" s="5">
        <v>35</v>
      </c>
    </row>
    <row r="5" spans="1:5" ht="14.25">
      <c r="A5" s="4" t="s">
        <v>78</v>
      </c>
      <c r="B5" s="4">
        <v>0.5</v>
      </c>
      <c r="D5" s="4" t="s">
        <v>78</v>
      </c>
      <c r="E5" s="4">
        <v>0.5</v>
      </c>
    </row>
    <row r="6" spans="1:5" ht="14.25">
      <c r="A6" s="4" t="s">
        <v>0</v>
      </c>
      <c r="B6" s="4">
        <v>0.5</v>
      </c>
      <c r="D6" s="4" t="s">
        <v>0</v>
      </c>
      <c r="E6" s="4">
        <v>0.5</v>
      </c>
    </row>
    <row r="8" spans="1:5" ht="14.25">
      <c r="A8" s="9" t="s">
        <v>81</v>
      </c>
      <c r="B8" s="3">
        <v>1500</v>
      </c>
      <c r="C8" s="3"/>
      <c r="D8" s="9" t="s">
        <v>84</v>
      </c>
      <c r="E8" s="3">
        <v>1680</v>
      </c>
    </row>
    <row r="9" spans="1:5" ht="14.25">
      <c r="A9" s="9" t="s">
        <v>82</v>
      </c>
      <c r="B9" s="3">
        <f>CMBS(B1,B2,B5,B6,B4,B3)</f>
        <v>960.2020200144798</v>
      </c>
      <c r="D9" s="9" t="s">
        <v>85</v>
      </c>
      <c r="E9" s="3">
        <f>PMBS(E1,E2,E5,E6,E4,E3)</f>
        <v>1634.1439860050432</v>
      </c>
    </row>
    <row r="10" spans="2:5" ht="14.25">
      <c r="B10" s="14"/>
      <c r="E10" s="14"/>
    </row>
    <row r="11" spans="1:5" ht="14.25">
      <c r="A11" s="4" t="s">
        <v>80</v>
      </c>
      <c r="B11" s="14">
        <f>IVC(B8,B1,B2,B5,B6,B4,B3)</f>
        <v>36.512310605757634</v>
      </c>
      <c r="D11" s="4" t="s">
        <v>80</v>
      </c>
      <c r="E11" s="14">
        <f>IVP(E8,E1,E2,E5,E6,E4,E3)</f>
        <v>35.75457171313985</v>
      </c>
    </row>
    <row r="12" spans="1:5" ht="14.25">
      <c r="A12" s="9" t="s">
        <v>83</v>
      </c>
      <c r="B12" s="14">
        <f>CMBS(B1,B2,B5,B6,B11,B3)</f>
        <v>1500.000000020138</v>
      </c>
      <c r="D12" s="9" t="s">
        <v>86</v>
      </c>
      <c r="E12" s="14">
        <f>PMBS(E1,E2,E5,E6,E11,E3)</f>
        <v>1680.0000000837244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W35"/>
  <sheetViews>
    <sheetView workbookViewId="0" topLeftCell="A1">
      <pane xSplit="8025" topLeftCell="AA1" activePane="topLeft" state="split"/>
      <selection pane="topLeft" activeCell="I1" sqref="I1:I16384"/>
      <selection pane="topRight" activeCell="AA1" sqref="A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125" style="4" customWidth="1"/>
    <col min="30" max="30" width="13.7539062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1:54" ht="14.25">
      <c r="A1" s="1"/>
      <c r="B1" s="2" t="s">
        <v>10</v>
      </c>
      <c r="C1" s="2"/>
      <c r="D1" s="2" t="s">
        <v>10</v>
      </c>
      <c r="E1" s="3"/>
      <c r="AB1" s="2" t="s">
        <v>13</v>
      </c>
      <c r="AC1" s="2"/>
      <c r="AD1" s="2" t="s">
        <v>13</v>
      </c>
      <c r="BB1" s="2" t="s">
        <v>43</v>
      </c>
    </row>
    <row r="2" spans="1:75" ht="14.25">
      <c r="A2" s="4" t="s">
        <v>11</v>
      </c>
      <c r="B2" s="4">
        <v>39020</v>
      </c>
      <c r="D2" s="4" t="s">
        <v>44</v>
      </c>
      <c r="E2" s="4">
        <f>INT($B$2/$B$10)*$B$10-10*$B$10</f>
        <v>29000</v>
      </c>
      <c r="F2" s="4">
        <f aca="true" t="shared" si="0" ref="F2:Y2">E$2+$B$10</f>
        <v>30000</v>
      </c>
      <c r="G2" s="4">
        <f t="shared" si="0"/>
        <v>31000</v>
      </c>
      <c r="H2" s="4">
        <f t="shared" si="0"/>
        <v>32000</v>
      </c>
      <c r="I2" s="4">
        <f t="shared" si="0"/>
        <v>33000</v>
      </c>
      <c r="J2" s="4">
        <f t="shared" si="0"/>
        <v>34000</v>
      </c>
      <c r="K2" s="4">
        <f t="shared" si="0"/>
        <v>35000</v>
      </c>
      <c r="L2" s="4">
        <f t="shared" si="0"/>
        <v>36000</v>
      </c>
      <c r="M2" s="4">
        <f t="shared" si="0"/>
        <v>37000</v>
      </c>
      <c r="N2" s="4">
        <f t="shared" si="0"/>
        <v>38000</v>
      </c>
      <c r="O2" s="4">
        <f t="shared" si="0"/>
        <v>39000</v>
      </c>
      <c r="P2" s="4">
        <f t="shared" si="0"/>
        <v>40000</v>
      </c>
      <c r="Q2" s="4">
        <f t="shared" si="0"/>
        <v>41000</v>
      </c>
      <c r="R2" s="4">
        <f t="shared" si="0"/>
        <v>42000</v>
      </c>
      <c r="S2" s="4">
        <f t="shared" si="0"/>
        <v>43000</v>
      </c>
      <c r="T2" s="4">
        <f t="shared" si="0"/>
        <v>44000</v>
      </c>
      <c r="U2" s="4">
        <f t="shared" si="0"/>
        <v>45000</v>
      </c>
      <c r="V2" s="4">
        <f t="shared" si="0"/>
        <v>46000</v>
      </c>
      <c r="W2" s="4">
        <f t="shared" si="0"/>
        <v>47000</v>
      </c>
      <c r="X2" s="4">
        <f t="shared" si="0"/>
        <v>48000</v>
      </c>
      <c r="Y2" s="4">
        <f t="shared" si="0"/>
        <v>49000</v>
      </c>
      <c r="AA2" s="4" t="s">
        <v>11</v>
      </c>
      <c r="AB2" s="4">
        <v>39200</v>
      </c>
      <c r="AD2" s="4" t="s">
        <v>44</v>
      </c>
      <c r="AE2" s="4">
        <f>INT($AB$2/$AB$10)*$AB$10-10*$AB$10</f>
        <v>29000</v>
      </c>
      <c r="AF2" s="4">
        <f aca="true" t="shared" si="1" ref="AF2:AO2">AE$2+$AB$10</f>
        <v>30000</v>
      </c>
      <c r="AG2" s="4">
        <f t="shared" si="1"/>
        <v>31000</v>
      </c>
      <c r="AH2" s="4">
        <f t="shared" si="1"/>
        <v>32000</v>
      </c>
      <c r="AI2" s="4">
        <f t="shared" si="1"/>
        <v>33000</v>
      </c>
      <c r="AJ2" s="4">
        <f t="shared" si="1"/>
        <v>34000</v>
      </c>
      <c r="AK2" s="4">
        <f t="shared" si="1"/>
        <v>35000</v>
      </c>
      <c r="AL2" s="4">
        <f t="shared" si="1"/>
        <v>36000</v>
      </c>
      <c r="AM2" s="4">
        <f t="shared" si="1"/>
        <v>37000</v>
      </c>
      <c r="AN2" s="4">
        <f t="shared" si="1"/>
        <v>38000</v>
      </c>
      <c r="AO2" s="4">
        <f t="shared" si="1"/>
        <v>39000</v>
      </c>
      <c r="AP2" s="4">
        <f aca="true" t="shared" si="2" ref="AP2:AY2">AO$2+$AB$10</f>
        <v>40000</v>
      </c>
      <c r="AQ2" s="4">
        <f t="shared" si="2"/>
        <v>41000</v>
      </c>
      <c r="AR2" s="4">
        <f t="shared" si="2"/>
        <v>42000</v>
      </c>
      <c r="AS2" s="4">
        <f t="shared" si="2"/>
        <v>43000</v>
      </c>
      <c r="AT2" s="4">
        <f t="shared" si="2"/>
        <v>44000</v>
      </c>
      <c r="AU2" s="4">
        <f t="shared" si="2"/>
        <v>45000</v>
      </c>
      <c r="AV2" s="4">
        <f t="shared" si="2"/>
        <v>46000</v>
      </c>
      <c r="AW2" s="4">
        <f t="shared" si="2"/>
        <v>47000</v>
      </c>
      <c r="AX2" s="4">
        <f t="shared" si="2"/>
        <v>48000</v>
      </c>
      <c r="AY2" s="4">
        <f t="shared" si="2"/>
        <v>49000</v>
      </c>
      <c r="BB2" s="4" t="s">
        <v>44</v>
      </c>
      <c r="BC2" s="4">
        <f>INT($B$2/$B$10)*$B$10-10*$B$10</f>
        <v>29000</v>
      </c>
      <c r="BD2" s="4">
        <f aca="true" t="shared" si="3" ref="BD2:BW2">BC$2+$B$10</f>
        <v>30000</v>
      </c>
      <c r="BE2" s="4">
        <f t="shared" si="3"/>
        <v>31000</v>
      </c>
      <c r="BF2" s="4">
        <f t="shared" si="3"/>
        <v>32000</v>
      </c>
      <c r="BG2" s="4">
        <f t="shared" si="3"/>
        <v>33000</v>
      </c>
      <c r="BH2" s="4">
        <f t="shared" si="3"/>
        <v>34000</v>
      </c>
      <c r="BI2" s="4">
        <f t="shared" si="3"/>
        <v>35000</v>
      </c>
      <c r="BJ2" s="4">
        <f t="shared" si="3"/>
        <v>36000</v>
      </c>
      <c r="BK2" s="4">
        <f t="shared" si="3"/>
        <v>37000</v>
      </c>
      <c r="BL2" s="4">
        <f t="shared" si="3"/>
        <v>38000</v>
      </c>
      <c r="BM2" s="4">
        <f t="shared" si="3"/>
        <v>39000</v>
      </c>
      <c r="BN2" s="4">
        <f t="shared" si="3"/>
        <v>40000</v>
      </c>
      <c r="BO2" s="4">
        <f t="shared" si="3"/>
        <v>41000</v>
      </c>
      <c r="BP2" s="4">
        <f t="shared" si="3"/>
        <v>42000</v>
      </c>
      <c r="BQ2" s="4">
        <f t="shared" si="3"/>
        <v>43000</v>
      </c>
      <c r="BR2" s="4">
        <f t="shared" si="3"/>
        <v>44000</v>
      </c>
      <c r="BS2" s="4">
        <f t="shared" si="3"/>
        <v>45000</v>
      </c>
      <c r="BT2" s="4">
        <f t="shared" si="3"/>
        <v>46000</v>
      </c>
      <c r="BU2" s="4">
        <f t="shared" si="3"/>
        <v>47000</v>
      </c>
      <c r="BV2" s="4">
        <f t="shared" si="3"/>
        <v>48000</v>
      </c>
      <c r="BW2" s="4">
        <f t="shared" si="3"/>
        <v>49000</v>
      </c>
    </row>
    <row r="3" spans="1:75" ht="14.25">
      <c r="A3" s="4" t="s">
        <v>2</v>
      </c>
      <c r="B3" s="4">
        <v>41000</v>
      </c>
      <c r="D3" s="3">
        <f>B4</f>
        <v>60</v>
      </c>
      <c r="E3" s="3">
        <f>IF($D3&gt;0,CMBS(E$2,$B$3,$B$6,$B$7,$B$5,$D3)*$B$11,IF($D3=0,$B$11*MAX(0,E$2-$B$3),0))</f>
        <v>13.226162536346976</v>
      </c>
      <c r="F3" s="3">
        <f aca="true" t="shared" si="4" ref="F3:Y15">IF($D3&gt;0,CMBS(F$2,$B$3,$B$6,$B$7,$B$5,$D3)*$B$11,IF($D3=0,$B$11*MAX(0,F$2-$B$3),0))</f>
        <v>26.756863926019946</v>
      </c>
      <c r="G3" s="3">
        <f t="shared" si="4"/>
        <v>50.6168939812643</v>
      </c>
      <c r="H3" s="3">
        <f t="shared" si="4"/>
        <v>90.12239129311729</v>
      </c>
      <c r="I3" s="3">
        <f t="shared" si="4"/>
        <v>151.90561616544574</v>
      </c>
      <c r="J3" s="3">
        <f t="shared" si="4"/>
        <v>243.66463427245435</v>
      </c>
      <c r="K3" s="3">
        <f t="shared" si="4"/>
        <v>373.7151129021231</v>
      </c>
      <c r="L3" s="3">
        <f t="shared" si="4"/>
        <v>550.3960772749679</v>
      </c>
      <c r="M3" s="3">
        <f t="shared" si="4"/>
        <v>781.414373796455</v>
      </c>
      <c r="N3" s="3">
        <f t="shared" si="4"/>
        <v>1073.2261248543182</v>
      </c>
      <c r="O3" s="3">
        <f t="shared" si="4"/>
        <v>1430.5458559470644</v>
      </c>
      <c r="P3" s="3">
        <f t="shared" si="4"/>
        <v>1856.0495398566527</v>
      </c>
      <c r="Q3" s="3">
        <f t="shared" si="4"/>
        <v>2350.291394069194</v>
      </c>
      <c r="R3" s="3">
        <f t="shared" si="4"/>
        <v>2911.7379619114836</v>
      </c>
      <c r="S3" s="3">
        <f t="shared" si="4"/>
        <v>3537.1602321015125</v>
      </c>
      <c r="T3" s="3">
        <f t="shared" si="4"/>
        <v>4221.885941431097</v>
      </c>
      <c r="U3" s="3">
        <f t="shared" si="4"/>
        <v>4960.292180463621</v>
      </c>
      <c r="V3" s="3">
        <f t="shared" si="4"/>
        <v>5746.219486625261</v>
      </c>
      <c r="W3" s="3">
        <f t="shared" si="4"/>
        <v>6573.346461906796</v>
      </c>
      <c r="X3" s="3">
        <f t="shared" si="4"/>
        <v>7435.5027490687135</v>
      </c>
      <c r="Y3" s="3">
        <f t="shared" si="4"/>
        <v>8326.904555168214</v>
      </c>
      <c r="AA3" s="4" t="s">
        <v>2</v>
      </c>
      <c r="AB3" s="4">
        <v>38000</v>
      </c>
      <c r="AD3" s="3">
        <f>AB4</f>
        <v>60</v>
      </c>
      <c r="AE3" s="3">
        <f>IF($AD3&gt;0,PMBS(AE$2,$AB$3,$AB$6,$AB$7,$AB$5,$AD3)*$AB$11,IF($AD3=0,$AB$11*MAX(0,AE$2-$AB$3),0))</f>
        <v>9032.385534379417</v>
      </c>
      <c r="AF3" s="3">
        <f aca="true" t="shared" si="5" ref="AF3:AY15">IF($AD3&gt;0,PMBS(AF$2,$AB$3,$AB$6,$AB$7,$AB$5,$AD3)*$AB$11,IF($AD3=0,$AB$11*MAX(0,AF$2-$AB$3),0))</f>
        <v>8070.082706294666</v>
      </c>
      <c r="AG3" s="3">
        <f t="shared" si="5"/>
        <v>7132.179550975456</v>
      </c>
      <c r="AH3" s="3">
        <f t="shared" si="5"/>
        <v>6228.446558424435</v>
      </c>
      <c r="AI3" s="3">
        <f t="shared" si="5"/>
        <v>5369.5508924301685</v>
      </c>
      <c r="AJ3" s="3">
        <f t="shared" si="5"/>
        <v>4566.086621154271</v>
      </c>
      <c r="AK3" s="3">
        <f t="shared" si="5"/>
        <v>3827.5061233091255</v>
      </c>
      <c r="AL3" s="3">
        <f t="shared" si="5"/>
        <v>3161.1552500909784</v>
      </c>
      <c r="AM3" s="3">
        <f t="shared" si="5"/>
        <v>2571.5910346807505</v>
      </c>
      <c r="AN3" s="3">
        <f t="shared" si="5"/>
        <v>2060.286086781518</v>
      </c>
      <c r="AO3" s="3">
        <f t="shared" si="5"/>
        <v>1625.625754814113</v>
      </c>
      <c r="AP3" s="3">
        <f t="shared" si="5"/>
        <v>1263.42292605502</v>
      </c>
      <c r="AQ3" s="3">
        <f t="shared" si="5"/>
        <v>967.4189553709457</v>
      </c>
      <c r="AR3" s="3">
        <f t="shared" si="5"/>
        <v>730.0666416233908</v>
      </c>
      <c r="AS3" s="3">
        <f t="shared" si="5"/>
        <v>543.2112369716651</v>
      </c>
      <c r="AT3" s="3">
        <f t="shared" si="5"/>
        <v>398.6870456541683</v>
      </c>
      <c r="AU3" s="3">
        <f t="shared" si="5"/>
        <v>288.7798546849863</v>
      </c>
      <c r="AV3" s="3">
        <f t="shared" si="5"/>
        <v>206.53668859170511</v>
      </c>
      <c r="AW3" s="3">
        <f t="shared" si="5"/>
        <v>145.93276199212596</v>
      </c>
      <c r="AX3" s="3">
        <f t="shared" si="5"/>
        <v>101.92144333531019</v>
      </c>
      <c r="AY3" s="3">
        <f t="shared" si="5"/>
        <v>70.39906426889661</v>
      </c>
      <c r="BB3" s="3">
        <f>$B$4</f>
        <v>60</v>
      </c>
      <c r="BC3" s="7">
        <f>E3+AE3-$B$11*$B$13-$AB$11*$AB$13</f>
        <v>5915.611696915763</v>
      </c>
      <c r="BD3" s="7">
        <f aca="true" t="shared" si="6" ref="BD3:BW15">F3+AF3-$B$11*$B$13-$AB$11*$AB$13</f>
        <v>4966.839570220686</v>
      </c>
      <c r="BE3" s="7">
        <f t="shared" si="6"/>
        <v>4052.79644495672</v>
      </c>
      <c r="BF3" s="7">
        <f t="shared" si="6"/>
        <v>3188.5689497175526</v>
      </c>
      <c r="BG3" s="7">
        <f t="shared" si="6"/>
        <v>2391.4565085956147</v>
      </c>
      <c r="BH3" s="7">
        <f t="shared" si="6"/>
        <v>1679.751255426725</v>
      </c>
      <c r="BI3" s="7">
        <f t="shared" si="6"/>
        <v>1071.2212362112487</v>
      </c>
      <c r="BJ3" s="7">
        <f t="shared" si="6"/>
        <v>581.5513273659462</v>
      </c>
      <c r="BK3" s="7">
        <f t="shared" si="6"/>
        <v>223.0054084772055</v>
      </c>
      <c r="BL3" s="7">
        <f t="shared" si="6"/>
        <v>3.512211635836138</v>
      </c>
      <c r="BM3" s="7">
        <f t="shared" si="6"/>
        <v>-73.82838923882264</v>
      </c>
      <c r="BN3" s="7">
        <f t="shared" si="6"/>
        <v>-10.52753408832723</v>
      </c>
      <c r="BO3" s="7">
        <f t="shared" si="6"/>
        <v>187.7103494401399</v>
      </c>
      <c r="BP3" s="7">
        <f t="shared" si="6"/>
        <v>511.80460353487433</v>
      </c>
      <c r="BQ3" s="7">
        <f t="shared" si="6"/>
        <v>950.3714690731776</v>
      </c>
      <c r="BR3" s="7">
        <f t="shared" si="6"/>
        <v>1490.5729870852656</v>
      </c>
      <c r="BS3" s="7">
        <f t="shared" si="6"/>
        <v>2119.072035148607</v>
      </c>
      <c r="BT3" s="7">
        <f t="shared" si="6"/>
        <v>2822.756175216966</v>
      </c>
      <c r="BU3" s="7">
        <f t="shared" si="6"/>
        <v>3589.2792238989223</v>
      </c>
      <c r="BV3" s="7">
        <f t="shared" si="6"/>
        <v>4407.424192404023</v>
      </c>
      <c r="BW3" s="7">
        <f t="shared" si="6"/>
        <v>5267.303619437111</v>
      </c>
    </row>
    <row r="4" spans="1:75" ht="14.25">
      <c r="A4" s="4" t="s">
        <v>45</v>
      </c>
      <c r="B4" s="4">
        <v>60</v>
      </c>
      <c r="D4" s="3">
        <f aca="true" t="shared" si="7" ref="D4:D33">D3-$B$9</f>
        <v>58</v>
      </c>
      <c r="E4" s="3">
        <f aca="true" t="shared" si="8" ref="E4:T31">IF($D4&gt;0,CMBS(E$2,$B$3,$B$6,$B$7,$B$5,$D4)*$B$11,IF($D4=0,$B$11*MAX(0,E$2-$B$3),0))</f>
        <v>11.478369416692715</v>
      </c>
      <c r="F4" s="3">
        <f t="shared" si="4"/>
        <v>23.681927428746235</v>
      </c>
      <c r="G4" s="3">
        <f t="shared" si="4"/>
        <v>45.583923475019674</v>
      </c>
      <c r="H4" s="3">
        <f t="shared" si="4"/>
        <v>82.41018587589497</v>
      </c>
      <c r="I4" s="3">
        <f t="shared" si="4"/>
        <v>140.7799733139318</v>
      </c>
      <c r="J4" s="3">
        <f t="shared" si="4"/>
        <v>228.4790539418741</v>
      </c>
      <c r="K4" s="3">
        <f t="shared" si="4"/>
        <v>354.0163512581048</v>
      </c>
      <c r="L4" s="3">
        <f t="shared" si="4"/>
        <v>526.0128064762102</v>
      </c>
      <c r="M4" s="3">
        <f t="shared" si="4"/>
        <v>752.5100462038681</v>
      </c>
      <c r="N4" s="3">
        <f t="shared" si="4"/>
        <v>1040.3049980540218</v>
      </c>
      <c r="O4" s="3">
        <f t="shared" si="4"/>
        <v>1394.4114803447828</v>
      </c>
      <c r="P4" s="3">
        <f t="shared" si="4"/>
        <v>1817.7249133739024</v>
      </c>
      <c r="Q4" s="3">
        <f t="shared" si="4"/>
        <v>2310.91759339664</v>
      </c>
      <c r="R4" s="3">
        <f t="shared" si="4"/>
        <v>2872.4664584393213</v>
      </c>
      <c r="S4" s="3">
        <f t="shared" si="4"/>
        <v>3499.056157188992</v>
      </c>
      <c r="T4" s="3">
        <f t="shared" si="4"/>
        <v>4185.8532084896215</v>
      </c>
      <c r="U4" s="3">
        <f t="shared" si="4"/>
        <v>4927.027745090407</v>
      </c>
      <c r="V4" s="3">
        <f t="shared" si="4"/>
        <v>5716.1947855144135</v>
      </c>
      <c r="W4" s="3">
        <f t="shared" si="4"/>
        <v>6546.813448739471</v>
      </c>
      <c r="X4" s="3">
        <f t="shared" si="4"/>
        <v>7412.518433198136</v>
      </c>
      <c r="Y4" s="3">
        <f t="shared" si="4"/>
        <v>8307.366943538465</v>
      </c>
      <c r="AA4" s="4" t="s">
        <v>45</v>
      </c>
      <c r="AB4" s="4">
        <v>60</v>
      </c>
      <c r="AD4" s="3">
        <f aca="true" t="shared" si="9" ref="AD4:AD33">AD3-$AB$9</f>
        <v>58</v>
      </c>
      <c r="AE4" s="3">
        <f aca="true" t="shared" si="10" ref="AE4:AT31">IF($AD4&gt;0,PMBS(AE$2,$AB$3,$AB$6,$AB$7,$AB$5,$AD4)*$AB$11,IF($AD4=0,$AB$11*MAX(0,AE$2-$AB$3),0))</f>
        <v>9028.564353752965</v>
      </c>
      <c r="AF4" s="3">
        <f t="shared" si="5"/>
        <v>8063.67425623885</v>
      </c>
      <c r="AG4" s="3">
        <f t="shared" si="5"/>
        <v>7122.362814087246</v>
      </c>
      <c r="AH4" s="3">
        <f t="shared" si="5"/>
        <v>6214.508661920441</v>
      </c>
      <c r="AI4" s="3">
        <f t="shared" si="5"/>
        <v>5351.036994730624</v>
      </c>
      <c r="AJ4" s="3">
        <f t="shared" si="5"/>
        <v>4542.920337733667</v>
      </c>
      <c r="AK4" s="3">
        <f t="shared" si="5"/>
        <v>3800.0475648970278</v>
      </c>
      <c r="AL4" s="3">
        <f t="shared" si="5"/>
        <v>3130.180876647595</v>
      </c>
      <c r="AM4" s="3">
        <f t="shared" si="5"/>
        <v>2538.2011001122737</v>
      </c>
      <c r="AN4" s="3">
        <f t="shared" si="5"/>
        <v>2025.7645182525157</v>
      </c>
      <c r="AO4" s="3">
        <f t="shared" si="5"/>
        <v>1591.2831275403314</v>
      </c>
      <c r="AP4" s="3">
        <f t="shared" si="5"/>
        <v>1230.452871555075</v>
      </c>
      <c r="AQ4" s="3">
        <f t="shared" si="5"/>
        <v>936.7920592971677</v>
      </c>
      <c r="AR4" s="3">
        <f t="shared" si="5"/>
        <v>702.4719835822652</v>
      </c>
      <c r="AS4" s="3">
        <f t="shared" si="5"/>
        <v>519.0433010098504</v>
      </c>
      <c r="AT4" s="3">
        <f t="shared" si="5"/>
        <v>378.070241541167</v>
      </c>
      <c r="AU4" s="3">
        <f t="shared" si="5"/>
        <v>271.61767238497396</v>
      </c>
      <c r="AV4" s="3">
        <f t="shared" si="5"/>
        <v>192.57207531597714</v>
      </c>
      <c r="AW4" s="3">
        <f t="shared" si="5"/>
        <v>134.8086259517995</v>
      </c>
      <c r="AX4" s="3">
        <f t="shared" si="5"/>
        <v>93.23371714707241</v>
      </c>
      <c r="AY4" s="3">
        <f t="shared" si="5"/>
        <v>63.73834700051725</v>
      </c>
      <c r="BB4" s="3">
        <f>BB3-$B$9</f>
        <v>58</v>
      </c>
      <c r="BC4" s="7">
        <f>E4+AE4-$B$11*$B$13-$AB$11*$AB$13</f>
        <v>5910.042723169658</v>
      </c>
      <c r="BD4" s="7">
        <f t="shared" si="6"/>
        <v>4957.356183667596</v>
      </c>
      <c r="BE4" s="7">
        <f t="shared" si="6"/>
        <v>4037.946737562266</v>
      </c>
      <c r="BF4" s="7">
        <f t="shared" si="6"/>
        <v>3166.918847796336</v>
      </c>
      <c r="BG4" s="7">
        <f t="shared" si="6"/>
        <v>2361.8169680445562</v>
      </c>
      <c r="BH4" s="7">
        <f t="shared" si="6"/>
        <v>1641.3993916755408</v>
      </c>
      <c r="BI4" s="7">
        <f t="shared" si="6"/>
        <v>1024.0639161551326</v>
      </c>
      <c r="BJ4" s="7">
        <f t="shared" si="6"/>
        <v>526.1936831238054</v>
      </c>
      <c r="BK4" s="7">
        <f t="shared" si="6"/>
        <v>160.71114631614182</v>
      </c>
      <c r="BL4" s="7">
        <f t="shared" si="6"/>
        <v>-63.93048369346252</v>
      </c>
      <c r="BM4" s="7">
        <f t="shared" si="6"/>
        <v>-144.30539211488576</v>
      </c>
      <c r="BN4" s="7">
        <f t="shared" si="6"/>
        <v>-81.82221507102258</v>
      </c>
      <c r="BO4" s="7">
        <f t="shared" si="6"/>
        <v>117.70965269380758</v>
      </c>
      <c r="BP4" s="7">
        <f t="shared" si="6"/>
        <v>444.9384420215865</v>
      </c>
      <c r="BQ4" s="7">
        <f t="shared" si="6"/>
        <v>888.0994581988425</v>
      </c>
      <c r="BR4" s="7">
        <f t="shared" si="6"/>
        <v>1433.9234500307884</v>
      </c>
      <c r="BS4" s="7">
        <f t="shared" si="6"/>
        <v>2068.645417475381</v>
      </c>
      <c r="BT4" s="7">
        <f t="shared" si="6"/>
        <v>2778.76686083039</v>
      </c>
      <c r="BU4" s="7">
        <f t="shared" si="6"/>
        <v>3551.6220746912704</v>
      </c>
      <c r="BV4" s="7">
        <f t="shared" si="6"/>
        <v>4375.752150345209</v>
      </c>
      <c r="BW4" s="7">
        <f t="shared" si="6"/>
        <v>5241.105290538982</v>
      </c>
    </row>
    <row r="5" spans="1:75" ht="14.25">
      <c r="A5" s="4" t="s">
        <v>46</v>
      </c>
      <c r="B5" s="5">
        <v>35.5</v>
      </c>
      <c r="D5" s="3">
        <f t="shared" si="7"/>
        <v>56</v>
      </c>
      <c r="E5" s="3">
        <f t="shared" si="8"/>
        <v>9.874421824726795</v>
      </c>
      <c r="F5" s="3">
        <f t="shared" si="4"/>
        <v>20.805281271134334</v>
      </c>
      <c r="G5" s="3">
        <f t="shared" si="4"/>
        <v>40.7961528683561</v>
      </c>
      <c r="H5" s="3">
        <f t="shared" si="4"/>
        <v>74.96715680349462</v>
      </c>
      <c r="I5" s="3">
        <f t="shared" si="4"/>
        <v>129.90954259970886</v>
      </c>
      <c r="J5" s="3">
        <f t="shared" si="4"/>
        <v>213.48677257614236</v>
      </c>
      <c r="K5" s="3">
        <f t="shared" si="4"/>
        <v>334.39982714549114</v>
      </c>
      <c r="L5" s="3">
        <f t="shared" si="4"/>
        <v>501.56077687828383</v>
      </c>
      <c r="M5" s="3">
        <f t="shared" si="4"/>
        <v>723.3644194630378</v>
      </c>
      <c r="N5" s="3">
        <f t="shared" si="4"/>
        <v>1006.972339471824</v>
      </c>
      <c r="O5" s="3">
        <f t="shared" si="4"/>
        <v>1357.7219110000478</v>
      </c>
      <c r="P5" s="3">
        <f t="shared" si="4"/>
        <v>1778.7477709563464</v>
      </c>
      <c r="Q5" s="3">
        <f t="shared" si="4"/>
        <v>2270.8521204807985</v>
      </c>
      <c r="R5" s="3">
        <f t="shared" si="4"/>
        <v>2832.5248480563496</v>
      </c>
      <c r="S5" s="3">
        <f t="shared" si="4"/>
        <v>3460.3580030027733</v>
      </c>
      <c r="T5" s="3">
        <f t="shared" si="4"/>
        <v>4149.344184629361</v>
      </c>
      <c r="U5" s="3">
        <f t="shared" si="4"/>
        <v>4893.430322638214</v>
      </c>
      <c r="V5" s="3">
        <f t="shared" si="4"/>
        <v>5685.9891058226385</v>
      </c>
      <c r="W5" s="3">
        <f t="shared" si="4"/>
        <v>6520.2452616991795</v>
      </c>
      <c r="X5" s="3">
        <f t="shared" si="4"/>
        <v>7389.6271362235275</v>
      </c>
      <c r="Y5" s="3">
        <f t="shared" si="4"/>
        <v>8288.025694984892</v>
      </c>
      <c r="AA5" s="4" t="s">
        <v>46</v>
      </c>
      <c r="AB5" s="5">
        <v>33.57335977143574</v>
      </c>
      <c r="AD5" s="3">
        <f t="shared" si="9"/>
        <v>56</v>
      </c>
      <c r="AE5" s="3">
        <f t="shared" si="10"/>
        <v>9024.953042101417</v>
      </c>
      <c r="AF5" s="3">
        <f t="shared" si="5"/>
        <v>8057.502970976257</v>
      </c>
      <c r="AG5" s="3">
        <f t="shared" si="5"/>
        <v>7112.769253449274</v>
      </c>
      <c r="AH5" s="3">
        <f t="shared" si="5"/>
        <v>6200.726044424362</v>
      </c>
      <c r="AI5" s="3">
        <f t="shared" si="5"/>
        <v>5332.556554002651</v>
      </c>
      <c r="AJ5" s="3">
        <f t="shared" si="5"/>
        <v>4519.626531102727</v>
      </c>
      <c r="AK5" s="3">
        <f t="shared" si="5"/>
        <v>3772.287966794949</v>
      </c>
      <c r="AL5" s="3">
        <f t="shared" si="5"/>
        <v>3098.750907891772</v>
      </c>
      <c r="AM5" s="3">
        <f t="shared" si="5"/>
        <v>2504.2479699956166</v>
      </c>
      <c r="AN5" s="3">
        <f t="shared" si="5"/>
        <v>1990.6368365998496</v>
      </c>
      <c r="AO5" s="3">
        <f t="shared" si="5"/>
        <v>1556.3604754436692</v>
      </c>
      <c r="AP5" s="3">
        <f t="shared" si="5"/>
        <v>1196.9892806607077</v>
      </c>
      <c r="AQ5" s="3">
        <f t="shared" si="5"/>
        <v>905.8008266801589</v>
      </c>
      <c r="AR5" s="3">
        <f t="shared" si="5"/>
        <v>674.6630814205328</v>
      </c>
      <c r="AS5" s="3">
        <f t="shared" si="5"/>
        <v>494.8110002366211</v>
      </c>
      <c r="AT5" s="3">
        <f t="shared" si="5"/>
        <v>357.521911109151</v>
      </c>
      <c r="AU5" s="3">
        <f t="shared" si="5"/>
        <v>254.62899474184405</v>
      </c>
      <c r="AV5" s="3">
        <f t="shared" si="5"/>
        <v>178.85362262450462</v>
      </c>
      <c r="AW5" s="3">
        <f t="shared" si="5"/>
        <v>123.97154472855254</v>
      </c>
      <c r="AX5" s="3">
        <f t="shared" si="5"/>
        <v>84.84637914991049</v>
      </c>
      <c r="AY5" s="3">
        <f t="shared" si="5"/>
        <v>57.369908170522194</v>
      </c>
      <c r="BB5" s="3">
        <f aca="true" t="shared" si="11" ref="BB5:BB33">BB4-$B$9</f>
        <v>56</v>
      </c>
      <c r="BC5" s="7">
        <f aca="true" t="shared" si="12" ref="BC5:BC32">E5+AE5-$B$11*$B$13-$AB$11*$AB$13</f>
        <v>5904.8274639261435</v>
      </c>
      <c r="BD5" s="7">
        <f t="shared" si="6"/>
        <v>4948.308252247391</v>
      </c>
      <c r="BE5" s="7">
        <f t="shared" si="6"/>
        <v>4023.5654063176307</v>
      </c>
      <c r="BF5" s="7">
        <f t="shared" si="6"/>
        <v>3145.6932012278567</v>
      </c>
      <c r="BG5" s="7">
        <f t="shared" si="6"/>
        <v>2332.4660966023603</v>
      </c>
      <c r="BH5" s="7">
        <f t="shared" si="6"/>
        <v>1603.1133036788697</v>
      </c>
      <c r="BI5" s="7">
        <f t="shared" si="6"/>
        <v>976.6877939404403</v>
      </c>
      <c r="BJ5" s="7">
        <f t="shared" si="6"/>
        <v>470.31168477005576</v>
      </c>
      <c r="BK5" s="7">
        <f t="shared" si="6"/>
        <v>97.61238945865443</v>
      </c>
      <c r="BL5" s="7">
        <f t="shared" si="6"/>
        <v>-132.39082392832643</v>
      </c>
      <c r="BM5" s="7">
        <f t="shared" si="6"/>
        <v>-215.91761355628296</v>
      </c>
      <c r="BN5" s="7">
        <f t="shared" si="6"/>
        <v>-154.26294838294598</v>
      </c>
      <c r="BO5" s="7">
        <f t="shared" si="6"/>
        <v>46.65294716095741</v>
      </c>
      <c r="BP5" s="7">
        <f t="shared" si="6"/>
        <v>377.18792947688235</v>
      </c>
      <c r="BQ5" s="7">
        <f t="shared" si="6"/>
        <v>825.1690032393944</v>
      </c>
      <c r="BR5" s="7">
        <f t="shared" si="6"/>
        <v>1376.8660957385118</v>
      </c>
      <c r="BS5" s="7">
        <f t="shared" si="6"/>
        <v>2018.059317380059</v>
      </c>
      <c r="BT5" s="7">
        <f t="shared" si="6"/>
        <v>2734.8427284471436</v>
      </c>
      <c r="BU5" s="7">
        <f t="shared" si="6"/>
        <v>3514.216806427732</v>
      </c>
      <c r="BV5" s="7">
        <f t="shared" si="6"/>
        <v>4344.473515373438</v>
      </c>
      <c r="BW5" s="7">
        <f t="shared" si="6"/>
        <v>5215.3956031554135</v>
      </c>
    </row>
    <row r="6" spans="1:75" ht="14.25">
      <c r="A6" s="4" t="s">
        <v>47</v>
      </c>
      <c r="B6" s="4">
        <v>0.5</v>
      </c>
      <c r="D6" s="3">
        <f t="shared" si="7"/>
        <v>54</v>
      </c>
      <c r="E6" s="3">
        <f t="shared" si="8"/>
        <v>8.412590251071208</v>
      </c>
      <c r="F6" s="3">
        <f t="shared" si="4"/>
        <v>18.128884137343732</v>
      </c>
      <c r="G6" s="3">
        <f t="shared" si="4"/>
        <v>36.2610860113424</v>
      </c>
      <c r="H6" s="3">
        <f t="shared" si="4"/>
        <v>67.80708360441031</v>
      </c>
      <c r="I6" s="3">
        <f t="shared" si="4"/>
        <v>119.31324967843284</v>
      </c>
      <c r="J6" s="3">
        <f t="shared" si="4"/>
        <v>198.7086999117837</v>
      </c>
      <c r="K6" s="3">
        <f t="shared" si="4"/>
        <v>314.88380595337003</v>
      </c>
      <c r="L6" s="3">
        <f t="shared" si="4"/>
        <v>477.0506862321945</v>
      </c>
      <c r="M6" s="3">
        <f t="shared" si="4"/>
        <v>693.9767915610828</v>
      </c>
      <c r="N6" s="3">
        <f t="shared" si="4"/>
        <v>973.2144299839783</v>
      </c>
      <c r="O6" s="3">
        <f t="shared" si="4"/>
        <v>1320.4515040302886</v>
      </c>
      <c r="P6" s="3">
        <f t="shared" si="4"/>
        <v>1739.0840877293122</v>
      </c>
      <c r="Q6" s="3">
        <f t="shared" si="4"/>
        <v>2230.0576937547594</v>
      </c>
      <c r="R6" s="3">
        <f t="shared" si="4"/>
        <v>2791.87813145795</v>
      </c>
      <c r="S6" s="3">
        <f t="shared" si="4"/>
        <v>3421.0378666150755</v>
      </c>
      <c r="T6" s="3">
        <f t="shared" si="4"/>
        <v>4112.341338826052</v>
      </c>
      <c r="U6" s="3">
        <f t="shared" si="4"/>
        <v>4859.494115397552</v>
      </c>
      <c r="V6" s="3">
        <f t="shared" si="4"/>
        <v>5655.607895977704</v>
      </c>
      <c r="W6" s="3">
        <f t="shared" si="4"/>
        <v>6493.65665918278</v>
      </c>
      <c r="X6" s="3">
        <f t="shared" si="4"/>
        <v>7366.850114556633</v>
      </c>
      <c r="Y6" s="3">
        <f t="shared" si="4"/>
        <v>8268.905467565244</v>
      </c>
      <c r="AA6" s="4" t="s">
        <v>47</v>
      </c>
      <c r="AB6" s="4">
        <v>0.5</v>
      </c>
      <c r="AD6" s="3">
        <f t="shared" si="9"/>
        <v>54</v>
      </c>
      <c r="AE6" s="3">
        <f t="shared" si="10"/>
        <v>9021.557192693901</v>
      </c>
      <c r="AF6" s="3">
        <f t="shared" si="5"/>
        <v>8051.580645320006</v>
      </c>
      <c r="AG6" s="3">
        <f t="shared" si="5"/>
        <v>7103.415751735851</v>
      </c>
      <c r="AH6" s="3">
        <f t="shared" si="5"/>
        <v>6187.117024317249</v>
      </c>
      <c r="AI6" s="3">
        <f t="shared" si="5"/>
        <v>5314.123977474272</v>
      </c>
      <c r="AJ6" s="3">
        <f t="shared" si="5"/>
        <v>4496.210411064865</v>
      </c>
      <c r="AK6" s="3">
        <f t="shared" si="5"/>
        <v>3744.220042986748</v>
      </c>
      <c r="AL6" s="3">
        <f t="shared" si="5"/>
        <v>3066.845516510537</v>
      </c>
      <c r="AM6" s="3">
        <f t="shared" si="5"/>
        <v>2469.702580655965</v>
      </c>
      <c r="AN6" s="3">
        <f t="shared" si="5"/>
        <v>1954.8703663052365</v>
      </c>
      <c r="AO6" s="3">
        <f t="shared" si="5"/>
        <v>1520.8277961116564</v>
      </c>
      <c r="AP6" s="3">
        <f t="shared" si="5"/>
        <v>1163.0101016699118</v>
      </c>
      <c r="AQ6" s="3">
        <f t="shared" si="5"/>
        <v>874.4342965261294</v>
      </c>
      <c r="AR6" s="3">
        <f t="shared" si="5"/>
        <v>646.6406851872998</v>
      </c>
      <c r="AS6" s="3">
        <f t="shared" si="5"/>
        <v>470.5252150481738</v>
      </c>
      <c r="AT6" s="3">
        <f t="shared" si="5"/>
        <v>337.06004853779086</v>
      </c>
      <c r="AU6" s="3">
        <f t="shared" si="5"/>
        <v>237.8353749037501</v>
      </c>
      <c r="AV6" s="3">
        <f t="shared" si="5"/>
        <v>165.40312481860792</v>
      </c>
      <c r="AW6" s="3">
        <f t="shared" si="5"/>
        <v>113.44098412736594</v>
      </c>
      <c r="AX6" s="3">
        <f t="shared" si="5"/>
        <v>76.77496278626381</v>
      </c>
      <c r="AY6" s="3">
        <f t="shared" si="5"/>
        <v>51.30468476050487</v>
      </c>
      <c r="BB6" s="3">
        <f t="shared" si="11"/>
        <v>54</v>
      </c>
      <c r="BC6" s="7">
        <f t="shared" si="12"/>
        <v>5899.969782944972</v>
      </c>
      <c r="BD6" s="7">
        <f t="shared" si="6"/>
        <v>4939.709529457349</v>
      </c>
      <c r="BE6" s="7">
        <f t="shared" si="6"/>
        <v>4009.6768377471935</v>
      </c>
      <c r="BF6" s="7">
        <f t="shared" si="6"/>
        <v>3124.924107921659</v>
      </c>
      <c r="BG6" s="7">
        <f t="shared" si="6"/>
        <v>2303.4372271527045</v>
      </c>
      <c r="BH6" s="7">
        <f t="shared" si="6"/>
        <v>1564.9191109766489</v>
      </c>
      <c r="BI6" s="7">
        <f t="shared" si="6"/>
        <v>929.103848940118</v>
      </c>
      <c r="BJ6" s="7">
        <f t="shared" si="6"/>
        <v>413.8962027427315</v>
      </c>
      <c r="BK6" s="7">
        <f t="shared" si="6"/>
        <v>33.679372217047785</v>
      </c>
      <c r="BL6" s="7">
        <f t="shared" si="6"/>
        <v>-201.91520371078514</v>
      </c>
      <c r="BM6" s="7">
        <f t="shared" si="6"/>
        <v>-288.720699858055</v>
      </c>
      <c r="BN6" s="7">
        <f t="shared" si="6"/>
        <v>-227.90581060077602</v>
      </c>
      <c r="BO6" s="7">
        <f t="shared" si="6"/>
        <v>-25.508009719111215</v>
      </c>
      <c r="BP6" s="7">
        <f t="shared" si="6"/>
        <v>308.5188166452499</v>
      </c>
      <c r="BQ6" s="7">
        <f t="shared" si="6"/>
        <v>761.5630816632492</v>
      </c>
      <c r="BR6" s="7">
        <f t="shared" si="6"/>
        <v>1319.4013873638432</v>
      </c>
      <c r="BS6" s="7">
        <f t="shared" si="6"/>
        <v>1967.329490301303</v>
      </c>
      <c r="BT6" s="7">
        <f t="shared" si="6"/>
        <v>2691.0110207963116</v>
      </c>
      <c r="BU6" s="7">
        <f t="shared" si="6"/>
        <v>3477.097643310146</v>
      </c>
      <c r="BV6" s="7">
        <f t="shared" si="6"/>
        <v>4313.625077342897</v>
      </c>
      <c r="BW6" s="7">
        <f t="shared" si="6"/>
        <v>5190.21015232575</v>
      </c>
    </row>
    <row r="7" spans="1:75" ht="14.25">
      <c r="A7" s="4" t="s">
        <v>48</v>
      </c>
      <c r="B7" s="4">
        <v>0.5</v>
      </c>
      <c r="D7" s="3">
        <f t="shared" si="7"/>
        <v>52</v>
      </c>
      <c r="E7" s="3">
        <f t="shared" si="8"/>
        <v>7.090495655217467</v>
      </c>
      <c r="F7" s="3">
        <f t="shared" si="4"/>
        <v>15.65403883359329</v>
      </c>
      <c r="G7" s="3">
        <f t="shared" si="4"/>
        <v>31.985903262709485</v>
      </c>
      <c r="H7" s="3">
        <f t="shared" si="4"/>
        <v>60.944106710043116</v>
      </c>
      <c r="I7" s="3">
        <f t="shared" si="4"/>
        <v>109.01125222726955</v>
      </c>
      <c r="J7" s="3">
        <f t="shared" si="4"/>
        <v>184.16772692784662</v>
      </c>
      <c r="K7" s="3">
        <f t="shared" si="4"/>
        <v>295.4888285605721</v>
      </c>
      <c r="L7" s="3">
        <f t="shared" si="4"/>
        <v>452.49513622332233</v>
      </c>
      <c r="M7" s="3">
        <f t="shared" si="4"/>
        <v>664.3473401534666</v>
      </c>
      <c r="N7" s="3">
        <f t="shared" si="4"/>
        <v>939.0169982125099</v>
      </c>
      <c r="O7" s="3">
        <f t="shared" si="4"/>
        <v>1282.5726142714466</v>
      </c>
      <c r="P7" s="3">
        <f t="shared" si="4"/>
        <v>1698.6967688090917</v>
      </c>
      <c r="Q7" s="3">
        <f t="shared" si="4"/>
        <v>2188.4935476588</v>
      </c>
      <c r="R7" s="3">
        <f t="shared" si="4"/>
        <v>2750.4881458176387</v>
      </c>
      <c r="S7" s="3">
        <f t="shared" si="4"/>
        <v>3381.0656193878676</v>
      </c>
      <c r="T7" s="3">
        <f t="shared" si="4"/>
        <v>4074.8262159631704</v>
      </c>
      <c r="U7" s="3">
        <f t="shared" si="4"/>
        <v>4825.2137634084465</v>
      </c>
      <c r="V7" s="3">
        <f t="shared" si="4"/>
        <v>5625.058194613088</v>
      </c>
      <c r="W7" s="3">
        <f t="shared" si="4"/>
        <v>6467.064754117324</v>
      </c>
      <c r="X7" s="3">
        <f t="shared" si="4"/>
        <v>7344.211287931277</v>
      </c>
      <c r="Y7" s="3">
        <f t="shared" si="4"/>
        <v>8250.033468546804</v>
      </c>
      <c r="AA7" s="4" t="s">
        <v>48</v>
      </c>
      <c r="AB7" s="4">
        <v>0.5</v>
      </c>
      <c r="AD7" s="3">
        <f t="shared" si="9"/>
        <v>52</v>
      </c>
      <c r="AE7" s="3">
        <f t="shared" si="10"/>
        <v>9018.382030523906</v>
      </c>
      <c r="AF7" s="3">
        <f t="shared" si="5"/>
        <v>8045.919343738031</v>
      </c>
      <c r="AG7" s="3">
        <f t="shared" si="5"/>
        <v>7094.3203225395155</v>
      </c>
      <c r="AH7" s="3">
        <f t="shared" si="5"/>
        <v>6173.701752040637</v>
      </c>
      <c r="AI7" s="3">
        <f t="shared" si="5"/>
        <v>5295.755638444556</v>
      </c>
      <c r="AJ7" s="3">
        <f t="shared" si="5"/>
        <v>4472.6785181190935</v>
      </c>
      <c r="AK7" s="3">
        <f t="shared" si="5"/>
        <v>3715.836567131184</v>
      </c>
      <c r="AL7" s="3">
        <f t="shared" si="5"/>
        <v>3034.443452643627</v>
      </c>
      <c r="AM7" s="3">
        <f t="shared" si="5"/>
        <v>2434.533276081467</v>
      </c>
      <c r="AN7" s="3">
        <f t="shared" si="5"/>
        <v>1918.4293781859524</v>
      </c>
      <c r="AO7" s="3">
        <f t="shared" si="5"/>
        <v>1484.6524041520152</v>
      </c>
      <c r="AP7" s="3">
        <f t="shared" si="5"/>
        <v>1128.4916388860038</v>
      </c>
      <c r="AQ7" s="3">
        <f t="shared" si="5"/>
        <v>842.6812209075579</v>
      </c>
      <c r="AR7" s="3">
        <f t="shared" si="5"/>
        <v>618.4065432783827</v>
      </c>
      <c r="AS7" s="3">
        <f t="shared" si="5"/>
        <v>446.1987378703625</v>
      </c>
      <c r="AT7" s="3">
        <f t="shared" si="5"/>
        <v>316.7049605131806</v>
      </c>
      <c r="AU7" s="3">
        <f t="shared" si="5"/>
        <v>221.26058280511552</v>
      </c>
      <c r="AV7" s="3">
        <f t="shared" si="5"/>
        <v>152.2441300778355</v>
      </c>
      <c r="AW7" s="3">
        <f t="shared" si="5"/>
        <v>103.23751074071538</v>
      </c>
      <c r="AX7" s="3">
        <f t="shared" si="5"/>
        <v>69.03542738092119</v>
      </c>
      <c r="AY7" s="3">
        <f t="shared" si="5"/>
        <v>45.553466829339754</v>
      </c>
      <c r="BB7" s="3">
        <f t="shared" si="11"/>
        <v>52</v>
      </c>
      <c r="BC7" s="7">
        <f t="shared" si="12"/>
        <v>5895.472526179123</v>
      </c>
      <c r="BD7" s="7">
        <f t="shared" si="6"/>
        <v>4931.573382571624</v>
      </c>
      <c r="BE7" s="7">
        <f t="shared" si="6"/>
        <v>3996.3062258022246</v>
      </c>
      <c r="BF7" s="7">
        <f t="shared" si="6"/>
        <v>3104.6458587506804</v>
      </c>
      <c r="BG7" s="7">
        <f t="shared" si="6"/>
        <v>2274.7668906718254</v>
      </c>
      <c r="BH7" s="7">
        <f t="shared" si="6"/>
        <v>1526.8462450469397</v>
      </c>
      <c r="BI7" s="7">
        <f t="shared" si="6"/>
        <v>881.3253956917561</v>
      </c>
      <c r="BJ7" s="7">
        <f t="shared" si="6"/>
        <v>356.93858886694943</v>
      </c>
      <c r="BK7" s="7">
        <f t="shared" si="6"/>
        <v>-31.11938376506623</v>
      </c>
      <c r="BL7" s="7">
        <f t="shared" si="6"/>
        <v>-272.55362360153777</v>
      </c>
      <c r="BM7" s="7">
        <f t="shared" si="6"/>
        <v>-362.77498157653827</v>
      </c>
      <c r="BN7" s="7">
        <f t="shared" si="6"/>
        <v>-302.8115923049045</v>
      </c>
      <c r="BO7" s="7">
        <f t="shared" si="6"/>
        <v>-98.82523143364233</v>
      </c>
      <c r="BP7" s="7">
        <f t="shared" si="6"/>
        <v>238.89468909602147</v>
      </c>
      <c r="BQ7" s="7">
        <f t="shared" si="6"/>
        <v>697.2643572582301</v>
      </c>
      <c r="BR7" s="7">
        <f t="shared" si="6"/>
        <v>1261.531176476351</v>
      </c>
      <c r="BS7" s="7">
        <f t="shared" si="6"/>
        <v>1916.474346213562</v>
      </c>
      <c r="BT7" s="7">
        <f t="shared" si="6"/>
        <v>2647.3023246909233</v>
      </c>
      <c r="BU7" s="7">
        <f t="shared" si="6"/>
        <v>3440.302264858039</v>
      </c>
      <c r="BV7" s="7">
        <f t="shared" si="6"/>
        <v>4283.246715312198</v>
      </c>
      <c r="BW7" s="7">
        <f t="shared" si="6"/>
        <v>5165.5869353761445</v>
      </c>
    </row>
    <row r="8" spans="4:75" ht="14.25">
      <c r="D8" s="3">
        <f t="shared" si="7"/>
        <v>50</v>
      </c>
      <c r="E8" s="3">
        <f t="shared" si="8"/>
        <v>5.905050963271606</v>
      </c>
      <c r="F8" s="3">
        <f t="shared" si="4"/>
        <v>13.381277845423028</v>
      </c>
      <c r="G8" s="3">
        <f t="shared" si="4"/>
        <v>27.977327474389995</v>
      </c>
      <c r="H8" s="3">
        <f t="shared" si="4"/>
        <v>54.39264386008176</v>
      </c>
      <c r="I8" s="3">
        <f t="shared" si="4"/>
        <v>99.0249789595905</v>
      </c>
      <c r="J8" s="3">
        <f t="shared" si="4"/>
        <v>169.8889193946834</v>
      </c>
      <c r="K8" s="3">
        <f t="shared" si="4"/>
        <v>276.2380228533293</v>
      </c>
      <c r="L8" s="3">
        <f t="shared" si="4"/>
        <v>427.90896182408596</v>
      </c>
      <c r="M8" s="3">
        <f t="shared" si="4"/>
        <v>634.4773442154747</v>
      </c>
      <c r="N8" s="3">
        <f t="shared" si="4"/>
        <v>904.3652363591445</v>
      </c>
      <c r="O8" s="3">
        <f t="shared" si="4"/>
        <v>1244.0553762370564</v>
      </c>
      <c r="P8" s="3">
        <f t="shared" si="4"/>
        <v>1657.5452471156714</v>
      </c>
      <c r="Q8" s="3">
        <f t="shared" si="4"/>
        <v>2146.1149588441112</v>
      </c>
      <c r="R8" s="3">
        <f t="shared" si="4"/>
        <v>2708.313149548776</v>
      </c>
      <c r="S8" s="3">
        <f t="shared" si="4"/>
        <v>3340.408655872652</v>
      </c>
      <c r="T8" s="3">
        <f t="shared" si="4"/>
        <v>4036.779401911568</v>
      </c>
      <c r="U8" s="3">
        <f t="shared" si="4"/>
        <v>4790.584516533261</v>
      </c>
      <c r="V8" s="3">
        <f t="shared" si="4"/>
        <v>5594.348951288535</v>
      </c>
      <c r="W8" s="3">
        <f t="shared" si="4"/>
        <v>6440.489399513528</v>
      </c>
      <c r="X8" s="3">
        <f t="shared" si="4"/>
        <v>7321.737605939459</v>
      </c>
      <c r="Y8" s="3">
        <f t="shared" si="4"/>
        <v>8231.439737557761</v>
      </c>
      <c r="AD8" s="3">
        <f t="shared" si="9"/>
        <v>50</v>
      </c>
      <c r="AE8" s="3">
        <f t="shared" si="10"/>
        <v>9015.432293087415</v>
      </c>
      <c r="AF8" s="3">
        <f t="shared" si="5"/>
        <v>8040.531321346858</v>
      </c>
      <c r="AG8" s="3">
        <f t="shared" si="5"/>
        <v>7085.50215249533</v>
      </c>
      <c r="AH8" s="3">
        <f t="shared" si="5"/>
        <v>6160.502404448769</v>
      </c>
      <c r="AI8" s="3">
        <f t="shared" si="5"/>
        <v>5277.470166945215</v>
      </c>
      <c r="AJ8" s="3">
        <f t="shared" si="5"/>
        <v>4449.038983681672</v>
      </c>
      <c r="AK8" s="3">
        <f t="shared" si="5"/>
        <v>3687.1304686126787</v>
      </c>
      <c r="AL8" s="3">
        <f t="shared" si="5"/>
        <v>3001.5219073319313</v>
      </c>
      <c r="AM8" s="3">
        <f t="shared" si="5"/>
        <v>2398.7054726041933</v>
      </c>
      <c r="AN8" s="3">
        <f t="shared" si="5"/>
        <v>1881.2746741139708</v>
      </c>
      <c r="AO8" s="3">
        <f t="shared" si="5"/>
        <v>1447.798583154312</v>
      </c>
      <c r="AP8" s="3">
        <f t="shared" si="5"/>
        <v>1093.4083845509958</v>
      </c>
      <c r="AQ8" s="3">
        <f t="shared" si="5"/>
        <v>810.5301162140713</v>
      </c>
      <c r="AR8" s="3">
        <f t="shared" si="5"/>
        <v>589.9636359684819</v>
      </c>
      <c r="AS8" s="3">
        <f t="shared" si="5"/>
        <v>421.8466020186961</v>
      </c>
      <c r="AT8" s="3">
        <f t="shared" si="5"/>
        <v>296.47959177583016</v>
      </c>
      <c r="AU8" s="3">
        <f t="shared" si="5"/>
        <v>204.93084971456574</v>
      </c>
      <c r="AV8" s="3">
        <f t="shared" si="5"/>
        <v>139.40206448790332</v>
      </c>
      <c r="AW8" s="3">
        <f t="shared" si="5"/>
        <v>93.38279486071292</v>
      </c>
      <c r="AX8" s="3">
        <f t="shared" si="5"/>
        <v>61.64406756486096</v>
      </c>
      <c r="AY8" s="3">
        <f t="shared" si="5"/>
        <v>40.126754179423756</v>
      </c>
      <c r="BB8" s="3">
        <f t="shared" si="11"/>
        <v>50</v>
      </c>
      <c r="BC8" s="7">
        <f t="shared" si="12"/>
        <v>5891.3373440506875</v>
      </c>
      <c r="BD8" s="7">
        <f t="shared" si="6"/>
        <v>4923.912599192281</v>
      </c>
      <c r="BE8" s="7">
        <f t="shared" si="6"/>
        <v>3983.47947996972</v>
      </c>
      <c r="BF8" s="7">
        <f t="shared" si="6"/>
        <v>3084.895048308851</v>
      </c>
      <c r="BG8" s="7">
        <f t="shared" si="6"/>
        <v>2246.495145904806</v>
      </c>
      <c r="BH8" s="7">
        <f t="shared" si="6"/>
        <v>1488.9279030763555</v>
      </c>
      <c r="BI8" s="7">
        <f t="shared" si="6"/>
        <v>833.368491466008</v>
      </c>
      <c r="BJ8" s="7">
        <f t="shared" si="6"/>
        <v>299.43086915601725</v>
      </c>
      <c r="BK8" s="7">
        <f t="shared" si="6"/>
        <v>-96.817183180332</v>
      </c>
      <c r="BL8" s="7">
        <f t="shared" si="6"/>
        <v>-344.3600895268846</v>
      </c>
      <c r="BM8" s="7">
        <f t="shared" si="6"/>
        <v>-438.14604060863167</v>
      </c>
      <c r="BN8" s="7">
        <f t="shared" si="6"/>
        <v>-379.0463683333328</v>
      </c>
      <c r="BO8" s="7">
        <f t="shared" si="6"/>
        <v>-173.35492494181744</v>
      </c>
      <c r="BP8" s="7">
        <f t="shared" si="6"/>
        <v>168.27678551725785</v>
      </c>
      <c r="BQ8" s="7">
        <f t="shared" si="6"/>
        <v>632.2552578913483</v>
      </c>
      <c r="BR8" s="7">
        <f t="shared" si="6"/>
        <v>1203.2589936873983</v>
      </c>
      <c r="BS8" s="7">
        <f t="shared" si="6"/>
        <v>1865.515366247827</v>
      </c>
      <c r="BT8" s="7">
        <f t="shared" si="6"/>
        <v>2603.751015776439</v>
      </c>
      <c r="BU8" s="7">
        <f t="shared" si="6"/>
        <v>3403.872194374241</v>
      </c>
      <c r="BV8" s="7">
        <f t="shared" si="6"/>
        <v>4253.38167350432</v>
      </c>
      <c r="BW8" s="7">
        <f t="shared" si="6"/>
        <v>5141.566491737185</v>
      </c>
    </row>
    <row r="9" spans="1:75" ht="14.25">
      <c r="A9" s="4" t="s">
        <v>6</v>
      </c>
      <c r="B9" s="4">
        <v>2</v>
      </c>
      <c r="D9" s="3">
        <f t="shared" si="7"/>
        <v>48</v>
      </c>
      <c r="E9" s="3">
        <f t="shared" si="8"/>
        <v>4.852404997224298</v>
      </c>
      <c r="F9" s="3">
        <f t="shared" si="4"/>
        <v>11.31023763503839</v>
      </c>
      <c r="G9" s="3">
        <f t="shared" si="4"/>
        <v>24.241464057948406</v>
      </c>
      <c r="H9" s="3">
        <f t="shared" si="4"/>
        <v>48.16727626819113</v>
      </c>
      <c r="I9" s="3">
        <f t="shared" si="4"/>
        <v>89.37715257446916</v>
      </c>
      <c r="J9" s="3">
        <f t="shared" si="4"/>
        <v>155.89972572480838</v>
      </c>
      <c r="K9" s="3">
        <f t="shared" si="4"/>
        <v>257.157462425399</v>
      </c>
      <c r="L9" s="3">
        <f t="shared" si="4"/>
        <v>403.3096251414745</v>
      </c>
      <c r="M9" s="3">
        <f t="shared" si="4"/>
        <v>604.3694599578848</v>
      </c>
      <c r="N9" s="3">
        <f t="shared" si="4"/>
        <v>869.2438339115106</v>
      </c>
      <c r="O9" s="3">
        <f t="shared" si="4"/>
        <v>1204.867454758838</v>
      </c>
      <c r="P9" s="3">
        <f t="shared" si="4"/>
        <v>1615.5850108610884</v>
      </c>
      <c r="Q9" s="3">
        <f t="shared" si="4"/>
        <v>2102.8726861564282</v>
      </c>
      <c r="R9" s="3">
        <f t="shared" si="4"/>
        <v>2665.307334306006</v>
      </c>
      <c r="S9" s="3">
        <f t="shared" si="4"/>
        <v>3299.031606330227</v>
      </c>
      <c r="T9" s="3">
        <f t="shared" si="4"/>
        <v>3998.180497560632</v>
      </c>
      <c r="U9" s="3">
        <f t="shared" si="4"/>
        <v>4755.602454607917</v>
      </c>
      <c r="V9" s="3">
        <f t="shared" si="4"/>
        <v>5563.491417456113</v>
      </c>
      <c r="W9" s="3">
        <f t="shared" si="4"/>
        <v>6413.953645845788</v>
      </c>
      <c r="X9" s="3">
        <f t="shared" si="4"/>
        <v>7299.459470483096</v>
      </c>
      <c r="Y9" s="3">
        <f t="shared" si="4"/>
        <v>8213.15745954986</v>
      </c>
      <c r="AA9" s="4" t="s">
        <v>6</v>
      </c>
      <c r="AB9" s="4">
        <f>$B$9</f>
        <v>2</v>
      </c>
      <c r="AD9" s="3">
        <f t="shared" si="9"/>
        <v>48</v>
      </c>
      <c r="AE9" s="3">
        <f t="shared" si="10"/>
        <v>9012.712090363744</v>
      </c>
      <c r="AF9" s="3">
        <f t="shared" si="5"/>
        <v>8035.42891800082</v>
      </c>
      <c r="AG9" s="3">
        <f t="shared" si="5"/>
        <v>7076.9816304929445</v>
      </c>
      <c r="AH9" s="3">
        <f t="shared" si="5"/>
        <v>6147.543397497433</v>
      </c>
      <c r="AI9" s="3">
        <f t="shared" si="5"/>
        <v>5259.2887889505655</v>
      </c>
      <c r="AJ9" s="3">
        <f t="shared" si="5"/>
        <v>4425.301846195049</v>
      </c>
      <c r="AK9" s="3">
        <f t="shared" si="5"/>
        <v>3658.094959739603</v>
      </c>
      <c r="AL9" s="3">
        <f t="shared" si="5"/>
        <v>2968.056361154944</v>
      </c>
      <c r="AM9" s="3">
        <f t="shared" si="5"/>
        <v>2362.1812657704722</v>
      </c>
      <c r="AN9" s="3">
        <f t="shared" si="5"/>
        <v>1843.363096162022</v>
      </c>
      <c r="AO9" s="3">
        <f t="shared" si="5"/>
        <v>1410.227177456134</v>
      </c>
      <c r="AP9" s="3">
        <f t="shared" si="5"/>
        <v>1057.7328300633362</v>
      </c>
      <c r="AQ9" s="3">
        <f t="shared" si="5"/>
        <v>777.9693382994174</v>
      </c>
      <c r="AR9" s="3">
        <f t="shared" si="5"/>
        <v>561.316464303598</v>
      </c>
      <c r="AS9" s="3">
        <f t="shared" si="5"/>
        <v>397.48647463995167</v>
      </c>
      <c r="AT9" s="3">
        <f t="shared" si="5"/>
        <v>276.4099018482784</v>
      </c>
      <c r="AU9" s="3">
        <f t="shared" si="5"/>
        <v>188.87513813738724</v>
      </c>
      <c r="AV9" s="3">
        <f t="shared" si="5"/>
        <v>126.90435365028816</v>
      </c>
      <c r="AW9" s="3">
        <f t="shared" si="5"/>
        <v>83.89958994415792</v>
      </c>
      <c r="AX9" s="3">
        <f t="shared" si="5"/>
        <v>54.617389120868665</v>
      </c>
      <c r="AY9" s="3">
        <f t="shared" si="5"/>
        <v>35.0345799179687</v>
      </c>
      <c r="BB9" s="3">
        <f t="shared" si="11"/>
        <v>48</v>
      </c>
      <c r="BC9" s="7">
        <f t="shared" si="12"/>
        <v>5887.564495360968</v>
      </c>
      <c r="BD9" s="7">
        <f t="shared" si="6"/>
        <v>4916.739155635858</v>
      </c>
      <c r="BE9" s="7">
        <f t="shared" si="6"/>
        <v>3971.2230945508927</v>
      </c>
      <c r="BF9" s="7">
        <f t="shared" si="6"/>
        <v>3065.710673765624</v>
      </c>
      <c r="BG9" s="7">
        <f t="shared" si="6"/>
        <v>2218.665941525034</v>
      </c>
      <c r="BH9" s="7">
        <f t="shared" si="6"/>
        <v>1451.201571919857</v>
      </c>
      <c r="BI9" s="7">
        <f t="shared" si="6"/>
        <v>785.2524221650019</v>
      </c>
      <c r="BJ9" s="7">
        <f t="shared" si="6"/>
        <v>241.36598629641867</v>
      </c>
      <c r="BK9" s="7">
        <f t="shared" si="6"/>
        <v>-163.44927427164293</v>
      </c>
      <c r="BL9" s="7">
        <f t="shared" si="6"/>
        <v>-417.39306992646743</v>
      </c>
      <c r="BM9" s="7">
        <f t="shared" si="6"/>
        <v>-514.9053677850279</v>
      </c>
      <c r="BN9" s="7">
        <f t="shared" si="6"/>
        <v>-456.6821590755753</v>
      </c>
      <c r="BO9" s="7">
        <f t="shared" si="6"/>
        <v>-249.1579755441544</v>
      </c>
      <c r="BP9" s="7">
        <f t="shared" si="6"/>
        <v>96.62379860960391</v>
      </c>
      <c r="BQ9" s="7">
        <f t="shared" si="6"/>
        <v>566.5180809701787</v>
      </c>
      <c r="BR9" s="7">
        <f t="shared" si="6"/>
        <v>1144.5903994089103</v>
      </c>
      <c r="BS9" s="7">
        <f t="shared" si="6"/>
        <v>1814.4775927453047</v>
      </c>
      <c r="BT9" s="7">
        <f t="shared" si="6"/>
        <v>2560.3957711064013</v>
      </c>
      <c r="BU9" s="7">
        <f t="shared" si="6"/>
        <v>3367.8532357899458</v>
      </c>
      <c r="BV9" s="7">
        <f t="shared" si="6"/>
        <v>4224.076859603965</v>
      </c>
      <c r="BW9" s="7">
        <f t="shared" si="6"/>
        <v>5118.192039467829</v>
      </c>
    </row>
    <row r="10" spans="1:75" ht="14.25">
      <c r="A10" s="4" t="s">
        <v>8</v>
      </c>
      <c r="B10" s="4">
        <v>1000</v>
      </c>
      <c r="D10" s="3">
        <f t="shared" si="7"/>
        <v>46</v>
      </c>
      <c r="E10" s="3">
        <f t="shared" si="8"/>
        <v>3.9278916654440934</v>
      </c>
      <c r="F10" s="3">
        <f t="shared" si="4"/>
        <v>9.439522508210104</v>
      </c>
      <c r="G10" s="3">
        <f t="shared" si="4"/>
        <v>20.783611554944287</v>
      </c>
      <c r="H10" s="3">
        <f t="shared" si="4"/>
        <v>42.282596929006104</v>
      </c>
      <c r="I10" s="3">
        <f t="shared" si="4"/>
        <v>80.09178906246007</v>
      </c>
      <c r="J10" s="3">
        <f t="shared" si="4"/>
        <v>142.23019728931376</v>
      </c>
      <c r="K10" s="3">
        <f t="shared" si="4"/>
        <v>238.27657971101507</v>
      </c>
      <c r="L10" s="3">
        <f t="shared" si="4"/>
        <v>378.7176881603282</v>
      </c>
      <c r="M10" s="3">
        <f t="shared" si="4"/>
        <v>574.028065790565</v>
      </c>
      <c r="N10" s="3">
        <f t="shared" si="4"/>
        <v>833.6370364685681</v>
      </c>
      <c r="O10" s="3">
        <f t="shared" si="4"/>
        <v>1164.9737604589936</v>
      </c>
      <c r="P10" s="3">
        <f t="shared" si="4"/>
        <v>1572.7670450916776</v>
      </c>
      <c r="Q10" s="3">
        <f t="shared" si="4"/>
        <v>2058.7123044088585</v>
      </c>
      <c r="R10" s="3">
        <f t="shared" si="4"/>
        <v>2621.4202480258973</v>
      </c>
      <c r="S10" s="3">
        <f t="shared" si="4"/>
        <v>3256.8960065760803</v>
      </c>
      <c r="T10" s="3">
        <f t="shared" si="4"/>
        <v>3959.008107131798</v>
      </c>
      <c r="U10" s="3">
        <f t="shared" si="4"/>
        <v>4720.264769856567</v>
      </c>
      <c r="V10" s="3">
        <f t="shared" si="4"/>
        <v>5532.499625210941</v>
      </c>
      <c r="W10" s="3">
        <f t="shared" si="4"/>
        <v>6387.484285387807</v>
      </c>
      <c r="X10" s="3">
        <f t="shared" si="4"/>
        <v>7277.411222850533</v>
      </c>
      <c r="Y10" s="3">
        <f t="shared" si="4"/>
        <v>8195.223308530527</v>
      </c>
      <c r="AA10" s="4" t="s">
        <v>8</v>
      </c>
      <c r="AB10" s="4">
        <f>$B$10</f>
        <v>1000</v>
      </c>
      <c r="AD10" s="3">
        <f t="shared" si="9"/>
        <v>46</v>
      </c>
      <c r="AE10" s="3">
        <f t="shared" si="10"/>
        <v>9010.224741664148</v>
      </c>
      <c r="AF10" s="3">
        <f t="shared" si="5"/>
        <v>8030.624418913565</v>
      </c>
      <c r="AG10" s="3">
        <f t="shared" si="5"/>
        <v>7068.7803574554855</v>
      </c>
      <c r="AH10" s="3">
        <f t="shared" si="5"/>
        <v>6134.851617046475</v>
      </c>
      <c r="AI10" s="3">
        <f t="shared" si="5"/>
        <v>5241.235722945505</v>
      </c>
      <c r="AJ10" s="3">
        <f t="shared" si="5"/>
        <v>4401.479436832618</v>
      </c>
      <c r="AK10" s="3">
        <f t="shared" si="5"/>
        <v>3628.7237039372703</v>
      </c>
      <c r="AL10" s="3">
        <f t="shared" si="5"/>
        <v>2934.0204168715645</v>
      </c>
      <c r="AM10" s="3">
        <f t="shared" si="5"/>
        <v>2324.918966760204</v>
      </c>
      <c r="AN10" s="3">
        <f t="shared" si="5"/>
        <v>1804.6469426557524</v>
      </c>
      <c r="AO10" s="3">
        <f t="shared" si="5"/>
        <v>1371.8951105040542</v>
      </c>
      <c r="AP10" s="3">
        <f t="shared" si="5"/>
        <v>1021.4352539064967</v>
      </c>
      <c r="AQ10" s="3">
        <f t="shared" si="5"/>
        <v>744.9871900033231</v>
      </c>
      <c r="AR10" s="3">
        <f t="shared" si="5"/>
        <v>532.4714090928401</v>
      </c>
      <c r="AS10" s="3">
        <f t="shared" si="5"/>
        <v>373.13912796613477</v>
      </c>
      <c r="AT10" s="3">
        <f t="shared" si="5"/>
        <v>256.52530135877896</v>
      </c>
      <c r="AU10" s="3">
        <f t="shared" si="5"/>
        <v>173.12543773657853</v>
      </c>
      <c r="AV10" s="3">
        <f t="shared" si="5"/>
        <v>114.78053614508963</v>
      </c>
      <c r="AW10" s="3">
        <f t="shared" si="5"/>
        <v>74.8116797655955</v>
      </c>
      <c r="AX10" s="3">
        <f t="shared" si="5"/>
        <v>47.97194268602334</v>
      </c>
      <c r="AY10" s="3">
        <f t="shared" si="5"/>
        <v>30.28629503110153</v>
      </c>
      <c r="BB10" s="3">
        <f t="shared" si="11"/>
        <v>46</v>
      </c>
      <c r="BC10" s="7">
        <f t="shared" si="12"/>
        <v>5884.1526333295915</v>
      </c>
      <c r="BD10" s="7">
        <f t="shared" si="6"/>
        <v>4910.063941421775</v>
      </c>
      <c r="BE10" s="7">
        <f t="shared" si="6"/>
        <v>3959.56396901043</v>
      </c>
      <c r="BF10" s="7">
        <f t="shared" si="6"/>
        <v>3047.1342139754815</v>
      </c>
      <c r="BG10" s="7">
        <f t="shared" si="6"/>
        <v>2191.327512007965</v>
      </c>
      <c r="BH10" s="7">
        <f t="shared" si="6"/>
        <v>1413.7096341219321</v>
      </c>
      <c r="BI10" s="7">
        <f t="shared" si="6"/>
        <v>737.0002836482854</v>
      </c>
      <c r="BJ10" s="7">
        <f t="shared" si="6"/>
        <v>182.7381050318927</v>
      </c>
      <c r="BK10" s="7">
        <f t="shared" si="6"/>
        <v>-231.0529674492309</v>
      </c>
      <c r="BL10" s="7">
        <f t="shared" si="6"/>
        <v>-491.71602087567953</v>
      </c>
      <c r="BM10" s="7">
        <f t="shared" si="6"/>
        <v>-593.1311290369522</v>
      </c>
      <c r="BN10" s="7">
        <f t="shared" si="6"/>
        <v>-535.7977010018258</v>
      </c>
      <c r="BO10" s="7">
        <f t="shared" si="6"/>
        <v>-326.3005055878184</v>
      </c>
      <c r="BP10" s="7">
        <f t="shared" si="6"/>
        <v>23.891657118737385</v>
      </c>
      <c r="BQ10" s="7">
        <f t="shared" si="6"/>
        <v>500.035134542215</v>
      </c>
      <c r="BR10" s="7">
        <f t="shared" si="6"/>
        <v>1085.5334084905771</v>
      </c>
      <c r="BS10" s="7">
        <f t="shared" si="6"/>
        <v>1763.3902075931455</v>
      </c>
      <c r="BT10" s="7">
        <f t="shared" si="6"/>
        <v>2517.2801613560314</v>
      </c>
      <c r="BU10" s="7">
        <f t="shared" si="6"/>
        <v>3332.295965153403</v>
      </c>
      <c r="BV10" s="7">
        <f t="shared" si="6"/>
        <v>4195.383165536556</v>
      </c>
      <c r="BW10" s="7">
        <f t="shared" si="6"/>
        <v>5095.509603561628</v>
      </c>
    </row>
    <row r="11" spans="1:75" ht="14.25">
      <c r="A11" s="4" t="s">
        <v>12</v>
      </c>
      <c r="B11" s="4">
        <v>1</v>
      </c>
      <c r="D11" s="3">
        <f t="shared" si="7"/>
        <v>44</v>
      </c>
      <c r="E11" s="3">
        <f t="shared" si="8"/>
        <v>3.125988128401474</v>
      </c>
      <c r="F11" s="3">
        <f t="shared" si="4"/>
        <v>7.766559880106627</v>
      </c>
      <c r="G11" s="3">
        <f t="shared" si="4"/>
        <v>17.608039162958505</v>
      </c>
      <c r="H11" s="3">
        <f t="shared" si="4"/>
        <v>36.75301182064254</v>
      </c>
      <c r="I11" s="3">
        <f t="shared" si="4"/>
        <v>71.19416314814293</v>
      </c>
      <c r="J11" s="3">
        <f t="shared" si="4"/>
        <v>128.91321756237267</v>
      </c>
      <c r="K11" s="3">
        <f t="shared" si="4"/>
        <v>219.6286416017997</v>
      </c>
      <c r="L11" s="3">
        <f t="shared" si="4"/>
        <v>354.15738237365804</v>
      </c>
      <c r="M11" s="3">
        <f t="shared" si="4"/>
        <v>543.4596957003787</v>
      </c>
      <c r="N11" s="3">
        <f t="shared" si="4"/>
        <v>797.5287397834963</v>
      </c>
      <c r="O11" s="3">
        <f t="shared" si="4"/>
        <v>1124.336124430094</v>
      </c>
      <c r="P11" s="3">
        <f t="shared" si="4"/>
        <v>1529.0371673943155</v>
      </c>
      <c r="Q11" s="3">
        <f t="shared" si="4"/>
        <v>2013.5734062319098</v>
      </c>
      <c r="R11" s="3">
        <f t="shared" si="4"/>
        <v>2576.5961083683214</v>
      </c>
      <c r="S11" s="3">
        <f t="shared" si="4"/>
        <v>3213.9599176617558</v>
      </c>
      <c r="T11" s="3">
        <f t="shared" si="4"/>
        <v>3919.2398484752484</v>
      </c>
      <c r="U11" s="3">
        <f t="shared" si="4"/>
        <v>4684.570130444939</v>
      </c>
      <c r="V11" s="3">
        <f t="shared" si="4"/>
        <v>5501.390976358387</v>
      </c>
      <c r="W11" s="3">
        <f t="shared" si="4"/>
        <v>6361.112502109863</v>
      </c>
      <c r="X11" s="3">
        <f t="shared" si="4"/>
        <v>7255.6317051393635</v>
      </c>
      <c r="Y11" s="3">
        <f t="shared" si="4"/>
        <v>8177.677821657155</v>
      </c>
      <c r="AA11" s="4" t="s">
        <v>12</v>
      </c>
      <c r="AB11" s="4">
        <v>1</v>
      </c>
      <c r="AD11" s="3">
        <f t="shared" si="9"/>
        <v>44</v>
      </c>
      <c r="AE11" s="3">
        <f t="shared" si="10"/>
        <v>9007.97258727633</v>
      </c>
      <c r="AF11" s="3">
        <f t="shared" si="5"/>
        <v>8026.129873909769</v>
      </c>
      <c r="AG11" s="3">
        <f t="shared" si="5"/>
        <v>7060.921127827911</v>
      </c>
      <c r="AH11" s="3">
        <f t="shared" si="5"/>
        <v>6122.456666304748</v>
      </c>
      <c r="AI11" s="3">
        <f t="shared" si="5"/>
        <v>5223.3386442178235</v>
      </c>
      <c r="AJ11" s="3">
        <f t="shared" si="5"/>
        <v>4377.586852336564</v>
      </c>
      <c r="AK11" s="3">
        <f t="shared" si="5"/>
        <v>3599.0110381970953</v>
      </c>
      <c r="AL11" s="3">
        <f t="shared" si="5"/>
        <v>2899.3856151564396</v>
      </c>
      <c r="AM11" s="3">
        <f t="shared" si="5"/>
        <v>2286.8725523216344</v>
      </c>
      <c r="AN11" s="3">
        <f t="shared" si="5"/>
        <v>1765.073268594635</v>
      </c>
      <c r="AO11" s="3">
        <f t="shared" si="5"/>
        <v>1332.7548130390405</v>
      </c>
      <c r="AP11" s="3">
        <f t="shared" si="5"/>
        <v>984.483483597176</v>
      </c>
      <c r="AQ11" s="3">
        <f t="shared" si="5"/>
        <v>711.5720726649197</v>
      </c>
      <c r="AR11" s="3">
        <f t="shared" si="5"/>
        <v>503.43717921235657</v>
      </c>
      <c r="AS11" s="3">
        <f t="shared" si="5"/>
        <v>348.8290066325708</v>
      </c>
      <c r="AT11" s="3">
        <f t="shared" si="5"/>
        <v>236.85915754315283</v>
      </c>
      <c r="AU11" s="3">
        <f t="shared" si="5"/>
        <v>157.7170866995193</v>
      </c>
      <c r="AV11" s="3">
        <f t="shared" si="5"/>
        <v>103.06236046657295</v>
      </c>
      <c r="AW11" s="3">
        <f t="shared" si="5"/>
        <v>66.14378163732272</v>
      </c>
      <c r="AX11" s="3">
        <f t="shared" si="5"/>
        <v>41.7241048869563</v>
      </c>
      <c r="AY11" s="3">
        <f t="shared" si="5"/>
        <v>25.89030751642042</v>
      </c>
      <c r="BB11" s="3">
        <f t="shared" si="11"/>
        <v>44</v>
      </c>
      <c r="BC11" s="7">
        <f t="shared" si="12"/>
        <v>5881.098575404732</v>
      </c>
      <c r="BD11" s="7">
        <f t="shared" si="6"/>
        <v>4903.896433789876</v>
      </c>
      <c r="BE11" s="7">
        <f t="shared" si="6"/>
        <v>3948.5291669908693</v>
      </c>
      <c r="BF11" s="7">
        <f t="shared" si="6"/>
        <v>3029.2096781253904</v>
      </c>
      <c r="BG11" s="7">
        <f t="shared" si="6"/>
        <v>2164.5328073659666</v>
      </c>
      <c r="BH11" s="7">
        <f t="shared" si="6"/>
        <v>1376.500069898937</v>
      </c>
      <c r="BI11" s="7">
        <f t="shared" si="6"/>
        <v>688.639679798895</v>
      </c>
      <c r="BJ11" s="7">
        <f t="shared" si="6"/>
        <v>123.54299753009764</v>
      </c>
      <c r="BK11" s="7">
        <f t="shared" si="6"/>
        <v>-299.6677519779869</v>
      </c>
      <c r="BL11" s="7">
        <f t="shared" si="6"/>
        <v>-567.3979916218686</v>
      </c>
      <c r="BM11" s="7">
        <f t="shared" si="6"/>
        <v>-672.9090625308654</v>
      </c>
      <c r="BN11" s="7">
        <f t="shared" si="6"/>
        <v>-616.4793490085085</v>
      </c>
      <c r="BO11" s="7">
        <f t="shared" si="6"/>
        <v>-404.85452110317055</v>
      </c>
      <c r="BP11" s="7">
        <f t="shared" si="6"/>
        <v>-49.96671241932199</v>
      </c>
      <c r="BQ11" s="7">
        <f t="shared" si="6"/>
        <v>432.78892429432653</v>
      </c>
      <c r="BR11" s="7">
        <f t="shared" si="6"/>
        <v>1026.0990060184013</v>
      </c>
      <c r="BS11" s="7">
        <f t="shared" si="6"/>
        <v>1712.2872171444587</v>
      </c>
      <c r="BT11" s="7">
        <f t="shared" si="6"/>
        <v>2474.4533368249595</v>
      </c>
      <c r="BU11" s="7">
        <f t="shared" si="6"/>
        <v>3297.256283747186</v>
      </c>
      <c r="BV11" s="7">
        <f t="shared" si="6"/>
        <v>4167.35581002632</v>
      </c>
      <c r="BW11" s="7">
        <f t="shared" si="6"/>
        <v>5073.568129173575</v>
      </c>
    </row>
    <row r="12" spans="1:75" ht="14.25">
      <c r="A12" s="4" t="s">
        <v>3</v>
      </c>
      <c r="B12" s="3">
        <f>CMBS($B$2,$B$3,$B$6,$B$7,$B$5,$B$4)</f>
        <v>1438.3823901749402</v>
      </c>
      <c r="D12" s="3">
        <f t="shared" si="7"/>
        <v>42</v>
      </c>
      <c r="E12" s="3">
        <f t="shared" si="8"/>
        <v>2.4402866921384145</v>
      </c>
      <c r="F12" s="3">
        <f t="shared" si="4"/>
        <v>6.287450190360943</v>
      </c>
      <c r="G12" s="3">
        <f t="shared" si="4"/>
        <v>14.717728038591076</v>
      </c>
      <c r="H12" s="3">
        <f t="shared" si="4"/>
        <v>31.592482915379605</v>
      </c>
      <c r="I12" s="3">
        <f t="shared" si="4"/>
        <v>62.71072615841376</v>
      </c>
      <c r="J12" s="3">
        <f t="shared" si="4"/>
        <v>115.98473372714534</v>
      </c>
      <c r="K12" s="3">
        <f t="shared" si="4"/>
        <v>201.2512962242945</v>
      </c>
      <c r="L12" s="3">
        <f t="shared" si="4"/>
        <v>329.6572978399772</v>
      </c>
      <c r="M12" s="3">
        <f t="shared" si="4"/>
        <v>512.6735866063891</v>
      </c>
      <c r="N12" s="3">
        <f t="shared" si="4"/>
        <v>760.9026331882269</v>
      </c>
      <c r="O12" s="3">
        <f t="shared" si="4"/>
        <v>1082.9129256646138</v>
      </c>
      <c r="P12" s="3">
        <f t="shared" si="4"/>
        <v>1484.335232205356</v>
      </c>
      <c r="Q12" s="3">
        <f t="shared" si="4"/>
        <v>1967.3886385945443</v>
      </c>
      <c r="R12" s="3">
        <f t="shared" si="4"/>
        <v>2530.7729800188936</v>
      </c>
      <c r="S12" s="3">
        <f t="shared" si="4"/>
        <v>3170.177486501183</v>
      </c>
      <c r="T12" s="3">
        <f t="shared" si="4"/>
        <v>3878.8523964982487</v>
      </c>
      <c r="U12" s="3">
        <f t="shared" si="4"/>
        <v>4648.519150495467</v>
      </c>
      <c r="V12" s="3">
        <f t="shared" si="4"/>
        <v>5470.186970922936</v>
      </c>
      <c r="W12" s="3">
        <f t="shared" si="4"/>
        <v>6334.8746500269335</v>
      </c>
      <c r="X12" s="3">
        <f t="shared" si="4"/>
        <v>7234.164906579368</v>
      </c>
      <c r="Y12" s="3">
        <f t="shared" si="4"/>
        <v>8160.565800990204</v>
      </c>
      <c r="AA12" s="4" t="s">
        <v>3</v>
      </c>
      <c r="AB12" s="3">
        <f>PMBS($AB$2,$AB$3,$AB$6,$AB$7,$AB$5,$AB$4)</f>
        <v>1547.5645114820636</v>
      </c>
      <c r="AD12" s="3">
        <f t="shared" si="9"/>
        <v>42</v>
      </c>
      <c r="AE12" s="3">
        <f t="shared" si="10"/>
        <v>9005.956773446218</v>
      </c>
      <c r="AF12" s="3">
        <f t="shared" si="5"/>
        <v>8021.9568659182405</v>
      </c>
      <c r="AG12" s="3">
        <f t="shared" si="5"/>
        <v>7053.427870808904</v>
      </c>
      <c r="AH12" s="3">
        <f t="shared" si="5"/>
        <v>6110.391126452225</v>
      </c>
      <c r="AI12" s="3">
        <f t="shared" si="5"/>
        <v>5205.629228958329</v>
      </c>
      <c r="AJ12" s="3">
        <f t="shared" si="5"/>
        <v>4353.64253755211</v>
      </c>
      <c r="AK12" s="3">
        <f t="shared" si="5"/>
        <v>3568.9522677888854</v>
      </c>
      <c r="AL12" s="3">
        <f t="shared" si="5"/>
        <v>2864.1212331054667</v>
      </c>
      <c r="AM12" s="3">
        <f t="shared" si="5"/>
        <v>2247.991007702156</v>
      </c>
      <c r="AN12" s="3">
        <f t="shared" si="5"/>
        <v>1724.583041160513</v>
      </c>
      <c r="AO12" s="3">
        <f t="shared" si="5"/>
        <v>1292.7535396242965</v>
      </c>
      <c r="AP12" s="3">
        <f t="shared" si="5"/>
        <v>946.8426290120788</v>
      </c>
      <c r="AQ12" s="3">
        <f t="shared" si="5"/>
        <v>677.7126976688196</v>
      </c>
      <c r="AR12" s="3">
        <f t="shared" si="5"/>
        <v>474.22537445009584</v>
      </c>
      <c r="AS12" s="3">
        <f t="shared" si="5"/>
        <v>324.58491326418243</v>
      </c>
      <c r="AT12" s="3">
        <f t="shared" si="5"/>
        <v>217.44937961907272</v>
      </c>
      <c r="AU12" s="3">
        <f t="shared" si="5"/>
        <v>142.6891159151187</v>
      </c>
      <c r="AV12" s="3">
        <f t="shared" si="5"/>
        <v>91.78385333899041</v>
      </c>
      <c r="AW12" s="3">
        <f t="shared" si="5"/>
        <v>57.9213905346935</v>
      </c>
      <c r="AX12" s="3">
        <f t="shared" si="5"/>
        <v>35.88979436490172</v>
      </c>
      <c r="AY12" s="3">
        <f t="shared" si="5"/>
        <v>21.85376927271966</v>
      </c>
      <c r="BB12" s="3">
        <f t="shared" si="11"/>
        <v>42</v>
      </c>
      <c r="BC12" s="7">
        <f t="shared" si="12"/>
        <v>5878.397060138357</v>
      </c>
      <c r="BD12" s="7">
        <f t="shared" si="6"/>
        <v>4898.244316108601</v>
      </c>
      <c r="BE12" s="7">
        <f t="shared" si="6"/>
        <v>3938.1455988474954</v>
      </c>
      <c r="BF12" s="7">
        <f t="shared" si="6"/>
        <v>3011.983609367604</v>
      </c>
      <c r="BG12" s="7">
        <f t="shared" si="6"/>
        <v>2138.339955116742</v>
      </c>
      <c r="BH12" s="7">
        <f t="shared" si="6"/>
        <v>1339.627271279256</v>
      </c>
      <c r="BI12" s="7">
        <f t="shared" si="6"/>
        <v>640.2035640131799</v>
      </c>
      <c r="BJ12" s="7">
        <f t="shared" si="6"/>
        <v>63.77853094544389</v>
      </c>
      <c r="BK12" s="7">
        <f t="shared" si="6"/>
        <v>-369.335405691455</v>
      </c>
      <c r="BL12" s="7">
        <f t="shared" si="6"/>
        <v>-644.5143256512602</v>
      </c>
      <c r="BM12" s="7">
        <f t="shared" si="6"/>
        <v>-754.3335347110897</v>
      </c>
      <c r="BN12" s="7">
        <f t="shared" si="6"/>
        <v>-698.8221387825652</v>
      </c>
      <c r="BO12" s="7">
        <f t="shared" si="6"/>
        <v>-484.8986637366361</v>
      </c>
      <c r="BP12" s="7">
        <f t="shared" si="6"/>
        <v>-125.00164553101058</v>
      </c>
      <c r="BQ12" s="7">
        <f t="shared" si="6"/>
        <v>364.76239976536544</v>
      </c>
      <c r="BR12" s="7">
        <f t="shared" si="6"/>
        <v>966.3017761173214</v>
      </c>
      <c r="BS12" s="7">
        <f t="shared" si="6"/>
        <v>1661.2082664105856</v>
      </c>
      <c r="BT12" s="7">
        <f t="shared" si="6"/>
        <v>2431.9708242619263</v>
      </c>
      <c r="BU12" s="7">
        <f t="shared" si="6"/>
        <v>3262.796040561627</v>
      </c>
      <c r="BV12" s="7">
        <f t="shared" si="6"/>
        <v>4140.05470094427</v>
      </c>
      <c r="BW12" s="7">
        <f t="shared" si="6"/>
        <v>5052.419570262923</v>
      </c>
    </row>
    <row r="13" spans="1:75" ht="14.25">
      <c r="A13" s="4" t="s">
        <v>49</v>
      </c>
      <c r="B13" s="4">
        <v>1450</v>
      </c>
      <c r="D13" s="3">
        <f t="shared" si="7"/>
        <v>40</v>
      </c>
      <c r="E13" s="3">
        <f t="shared" si="8"/>
        <v>1.8634863493272675</v>
      </c>
      <c r="F13" s="3">
        <f t="shared" si="4"/>
        <v>4.996816684587628</v>
      </c>
      <c r="G13" s="3">
        <f t="shared" si="4"/>
        <v>12.114074121684098</v>
      </c>
      <c r="H13" s="3">
        <f t="shared" si="4"/>
        <v>26.81419992506312</v>
      </c>
      <c r="I13" s="3">
        <f t="shared" si="4"/>
        <v>54.668958014506416</v>
      </c>
      <c r="J13" s="3">
        <f t="shared" si="4"/>
        <v>103.48398028155293</v>
      </c>
      <c r="K13" s="3">
        <f t="shared" si="4"/>
        <v>183.18719976198645</v>
      </c>
      <c r="L13" s="3">
        <f t="shared" si="4"/>
        <v>305.2512199657449</v>
      </c>
      <c r="M13" s="3">
        <f t="shared" si="4"/>
        <v>481.6823737083623</v>
      </c>
      <c r="N13" s="3">
        <f t="shared" si="4"/>
        <v>723.7424124206755</v>
      </c>
      <c r="O13" s="3">
        <f t="shared" si="4"/>
        <v>1040.658663940605</v>
      </c>
      <c r="P13" s="3">
        <f t="shared" si="4"/>
        <v>1438.5941705414934</v>
      </c>
      <c r="Q13" s="3">
        <f t="shared" si="4"/>
        <v>1920.0825301027871</v>
      </c>
      <c r="R13" s="3">
        <f t="shared" si="4"/>
        <v>2483.8817813787355</v>
      </c>
      <c r="S13" s="3">
        <f t="shared" si="4"/>
        <v>3125.4984369427184</v>
      </c>
      <c r="T13" s="3">
        <f t="shared" si="4"/>
        <v>3837.821575934973</v>
      </c>
      <c r="U13" s="3">
        <f t="shared" si="4"/>
        <v>4612.115000838978</v>
      </c>
      <c r="V13" s="3">
        <f t="shared" si="4"/>
        <v>5438.914112982078</v>
      </c>
      <c r="W13" s="3">
        <f t="shared" si="4"/>
        <v>6308.81318812292</v>
      </c>
      <c r="X13" s="3">
        <f t="shared" si="4"/>
        <v>7213.060705689153</v>
      </c>
      <c r="Y13" s="3">
        <f t="shared" si="4"/>
        <v>8143.936736468058</v>
      </c>
      <c r="AA13" s="4" t="s">
        <v>49</v>
      </c>
      <c r="AB13" s="4">
        <v>1680</v>
      </c>
      <c r="AD13" s="3">
        <f t="shared" si="9"/>
        <v>40</v>
      </c>
      <c r="AE13" s="3">
        <f t="shared" si="10"/>
        <v>9004.177010386484</v>
      </c>
      <c r="AF13" s="3">
        <f t="shared" si="5"/>
        <v>8018.116217759911</v>
      </c>
      <c r="AG13" s="3">
        <f t="shared" si="5"/>
        <v>7046.325535243257</v>
      </c>
      <c r="AH13" s="3">
        <f t="shared" si="5"/>
        <v>6098.690823852627</v>
      </c>
      <c r="AI13" s="3">
        <f t="shared" si="5"/>
        <v>5188.1437920398275</v>
      </c>
      <c r="AJ13" s="3">
        <f t="shared" si="5"/>
        <v>4329.669006856446</v>
      </c>
      <c r="AK13" s="3">
        <f t="shared" si="5"/>
        <v>3538.5440579068163</v>
      </c>
      <c r="AL13" s="3">
        <f t="shared" si="5"/>
        <v>2828.1940662664274</v>
      </c>
      <c r="AM13" s="3">
        <f t="shared" si="5"/>
        <v>2208.2175360629117</v>
      </c>
      <c r="AN13" s="3">
        <f t="shared" si="5"/>
        <v>1683.1101118410734</v>
      </c>
      <c r="AO13" s="3">
        <f t="shared" si="5"/>
        <v>1251.8325457285246</v>
      </c>
      <c r="AP13" s="3">
        <f t="shared" si="5"/>
        <v>908.4747848173793</v>
      </c>
      <c r="AQ13" s="3">
        <f t="shared" si="5"/>
        <v>643.3983803638403</v>
      </c>
      <c r="AR13" s="3">
        <f t="shared" si="5"/>
        <v>444.85119627543463</v>
      </c>
      <c r="AS13" s="3">
        <f t="shared" si="5"/>
        <v>300.4408401517612</v>
      </c>
      <c r="AT13" s="3">
        <f t="shared" si="5"/>
        <v>198.33909558571304</v>
      </c>
      <c r="AU13" s="3">
        <f t="shared" si="5"/>
        <v>128.08460999764839</v>
      </c>
      <c r="AV13" s="3">
        <f t="shared" si="5"/>
        <v>80.98134214540119</v>
      </c>
      <c r="AW13" s="3">
        <f t="shared" si="5"/>
        <v>50.17054445999497</v>
      </c>
      <c r="AX13" s="3">
        <f t="shared" si="5"/>
        <v>30.484107839368562</v>
      </c>
      <c r="AY13" s="3">
        <f t="shared" si="5"/>
        <v>18.182204046146353</v>
      </c>
      <c r="BB13" s="3">
        <f t="shared" si="11"/>
        <v>40</v>
      </c>
      <c r="BC13" s="7">
        <f t="shared" si="12"/>
        <v>5876.040496735812</v>
      </c>
      <c r="BD13" s="7">
        <f t="shared" si="6"/>
        <v>4893.113034444498</v>
      </c>
      <c r="BE13" s="7">
        <f t="shared" si="6"/>
        <v>3928.439609364941</v>
      </c>
      <c r="BF13" s="7">
        <f t="shared" si="6"/>
        <v>2995.5050237776895</v>
      </c>
      <c r="BG13" s="7">
        <f t="shared" si="6"/>
        <v>2112.812750054334</v>
      </c>
      <c r="BH13" s="7">
        <f t="shared" si="6"/>
        <v>1303.152987137999</v>
      </c>
      <c r="BI13" s="7">
        <f t="shared" si="6"/>
        <v>591.7312576688028</v>
      </c>
      <c r="BJ13" s="7">
        <f t="shared" si="6"/>
        <v>3.4452862321722932</v>
      </c>
      <c r="BK13" s="7">
        <f t="shared" si="6"/>
        <v>-440.100090228726</v>
      </c>
      <c r="BL13" s="7">
        <f t="shared" si="6"/>
        <v>-723.1474757382512</v>
      </c>
      <c r="BM13" s="7">
        <f t="shared" si="6"/>
        <v>-837.5087903308704</v>
      </c>
      <c r="BN13" s="7">
        <f t="shared" si="6"/>
        <v>-782.9310446411273</v>
      </c>
      <c r="BO13" s="7">
        <f t="shared" si="6"/>
        <v>-566.5190895333726</v>
      </c>
      <c r="BP13" s="7">
        <f t="shared" si="6"/>
        <v>-201.2670223458299</v>
      </c>
      <c r="BQ13" s="7">
        <f t="shared" si="6"/>
        <v>295.9392770944796</v>
      </c>
      <c r="BR13" s="7">
        <f t="shared" si="6"/>
        <v>906.1606715206863</v>
      </c>
      <c r="BS13" s="7">
        <f t="shared" si="6"/>
        <v>1610.1996108366257</v>
      </c>
      <c r="BT13" s="7">
        <f t="shared" si="6"/>
        <v>2389.895455127479</v>
      </c>
      <c r="BU13" s="7">
        <f t="shared" si="6"/>
        <v>3228.983732582915</v>
      </c>
      <c r="BV13" s="7">
        <f t="shared" si="6"/>
        <v>4113.544813528521</v>
      </c>
      <c r="BW13" s="7">
        <f t="shared" si="6"/>
        <v>5032.118940514205</v>
      </c>
    </row>
    <row r="14" spans="2:75" ht="14.25">
      <c r="B14" s="3"/>
      <c r="D14" s="3">
        <f t="shared" si="7"/>
        <v>38</v>
      </c>
      <c r="E14" s="3">
        <f t="shared" si="8"/>
        <v>1.387411112027884</v>
      </c>
      <c r="F14" s="3">
        <f t="shared" si="4"/>
        <v>3.887662929548199</v>
      </c>
      <c r="G14" s="3">
        <f t="shared" si="4"/>
        <v>9.796552016482906</v>
      </c>
      <c r="H14" s="3">
        <f t="shared" si="4"/>
        <v>22.43016574271121</v>
      </c>
      <c r="I14" s="3">
        <f t="shared" si="4"/>
        <v>47.0971290597231</v>
      </c>
      <c r="J14" s="3">
        <f t="shared" si="4"/>
        <v>91.45367808187825</v>
      </c>
      <c r="K14" s="3">
        <f t="shared" si="4"/>
        <v>165.48473157271246</v>
      </c>
      <c r="L14" s="3">
        <f t="shared" si="4"/>
        <v>280.97914957217836</v>
      </c>
      <c r="M14" s="3">
        <f t="shared" si="4"/>
        <v>450.5029794795928</v>
      </c>
      <c r="N14" s="3">
        <f t="shared" si="4"/>
        <v>686.0320904060918</v>
      </c>
      <c r="O14" s="3">
        <f t="shared" si="4"/>
        <v>997.5234701611171</v>
      </c>
      <c r="P14" s="3">
        <f t="shared" si="4"/>
        <v>1391.7388216108247</v>
      </c>
      <c r="Q14" s="3">
        <f t="shared" si="4"/>
        <v>1871.570050709881</v>
      </c>
      <c r="R14" s="3">
        <f t="shared" si="4"/>
        <v>2435.8450753686884</v>
      </c>
      <c r="S14" s="3">
        <f t="shared" si="4"/>
        <v>3079.8674790104415</v>
      </c>
      <c r="T14" s="3">
        <f t="shared" si="4"/>
        <v>3796.1225271761687</v>
      </c>
      <c r="U14" s="3">
        <f t="shared" si="4"/>
        <v>4575.364207336075</v>
      </c>
      <c r="V14" s="3">
        <f t="shared" si="4"/>
        <v>5407.605043411553</v>
      </c>
      <c r="W14" s="3">
        <f t="shared" si="4"/>
        <v>6282.97780628717</v>
      </c>
      <c r="X14" s="3">
        <f t="shared" si="4"/>
        <v>7192.375718643998</v>
      </c>
      <c r="Y14" s="3">
        <f t="shared" si="4"/>
        <v>8127.84523772906</v>
      </c>
      <c r="AD14" s="3">
        <f t="shared" si="9"/>
        <v>38</v>
      </c>
      <c r="AE14" s="3">
        <f t="shared" si="10"/>
        <v>9002.631304949668</v>
      </c>
      <c r="AF14" s="3">
        <f t="shared" si="5"/>
        <v>8014.617624823124</v>
      </c>
      <c r="AG14" s="3">
        <f t="shared" si="5"/>
        <v>7039.639896680837</v>
      </c>
      <c r="AH14" s="3">
        <f t="shared" si="5"/>
        <v>6087.395092449056</v>
      </c>
      <c r="AI14" s="3">
        <f t="shared" si="5"/>
        <v>5170.924034003212</v>
      </c>
      <c r="AJ14" s="3">
        <f t="shared" si="5"/>
        <v>4305.693742479263</v>
      </c>
      <c r="AK14" s="3">
        <f t="shared" si="5"/>
        <v>3507.7849563829222</v>
      </c>
      <c r="AL14" s="3">
        <f t="shared" si="5"/>
        <v>2791.568196876782</v>
      </c>
      <c r="AM14" s="3">
        <f t="shared" si="5"/>
        <v>2167.4885997652273</v>
      </c>
      <c r="AN14" s="3">
        <f t="shared" si="5"/>
        <v>1640.5799540094376</v>
      </c>
      <c r="AO14" s="3">
        <f t="shared" si="5"/>
        <v>1209.9260890457608</v>
      </c>
      <c r="AP14" s="3">
        <f t="shared" si="5"/>
        <v>869.3387006682624</v>
      </c>
      <c r="AQ14" s="3">
        <f t="shared" si="5"/>
        <v>608.6194477683603</v>
      </c>
      <c r="AR14" s="3">
        <f t="shared" si="5"/>
        <v>415.3343510668992</v>
      </c>
      <c r="AS14" s="3">
        <f t="shared" si="5"/>
        <v>276.43698189962834</v>
      </c>
      <c r="AT14" s="3">
        <f t="shared" si="5"/>
        <v>179.57743224056912</v>
      </c>
      <c r="AU14" s="3">
        <f t="shared" si="5"/>
        <v>113.95107392394357</v>
      </c>
      <c r="AV14" s="3">
        <f t="shared" si="5"/>
        <v>70.69340700945304</v>
      </c>
      <c r="AW14" s="3">
        <f t="shared" si="5"/>
        <v>42.917485723911796</v>
      </c>
      <c r="AX14" s="3">
        <f t="shared" si="5"/>
        <v>25.52085903616512</v>
      </c>
      <c r="AY14" s="3">
        <f t="shared" si="5"/>
        <v>14.879070633190963</v>
      </c>
      <c r="BB14" s="3">
        <f t="shared" si="11"/>
        <v>38</v>
      </c>
      <c r="BC14" s="7">
        <f t="shared" si="12"/>
        <v>5874.018716061695</v>
      </c>
      <c r="BD14" s="7">
        <f t="shared" si="6"/>
        <v>4888.505287752672</v>
      </c>
      <c r="BE14" s="7">
        <f t="shared" si="6"/>
        <v>3919.43644869732</v>
      </c>
      <c r="BF14" s="7">
        <f t="shared" si="6"/>
        <v>2979.8252581917677</v>
      </c>
      <c r="BG14" s="7">
        <f t="shared" si="6"/>
        <v>2088.0211630629346</v>
      </c>
      <c r="BH14" s="7">
        <f t="shared" si="6"/>
        <v>1267.1474205611412</v>
      </c>
      <c r="BI14" s="7">
        <f t="shared" si="6"/>
        <v>543.2696879556347</v>
      </c>
      <c r="BJ14" s="7">
        <f t="shared" si="6"/>
        <v>-57.452653551039475</v>
      </c>
      <c r="BK14" s="7">
        <f t="shared" si="6"/>
        <v>-512.0084207551799</v>
      </c>
      <c r="BL14" s="7">
        <f t="shared" si="6"/>
        <v>-803.3879555844705</v>
      </c>
      <c r="BM14" s="7">
        <f t="shared" si="6"/>
        <v>-922.5504407931221</v>
      </c>
      <c r="BN14" s="7">
        <f t="shared" si="6"/>
        <v>-868.9224777209129</v>
      </c>
      <c r="BO14" s="7">
        <f t="shared" si="6"/>
        <v>-649.8105015217589</v>
      </c>
      <c r="BP14" s="7">
        <f t="shared" si="6"/>
        <v>-278.82057356441237</v>
      </c>
      <c r="BQ14" s="7">
        <f t="shared" si="6"/>
        <v>226.3044609100698</v>
      </c>
      <c r="BR14" s="7">
        <f t="shared" si="6"/>
        <v>845.6999594167378</v>
      </c>
      <c r="BS14" s="7">
        <f t="shared" si="6"/>
        <v>1559.3152812600183</v>
      </c>
      <c r="BT14" s="7">
        <f t="shared" si="6"/>
        <v>2348.2984504210062</v>
      </c>
      <c r="BU14" s="7">
        <f t="shared" si="6"/>
        <v>3195.8952920110823</v>
      </c>
      <c r="BV14" s="7">
        <f t="shared" si="6"/>
        <v>4087.8965776801633</v>
      </c>
      <c r="BW14" s="7">
        <f t="shared" si="6"/>
        <v>5012.724308362251</v>
      </c>
    </row>
    <row r="15" spans="4:75" ht="14.25">
      <c r="D15" s="3">
        <f t="shared" si="7"/>
        <v>36</v>
      </c>
      <c r="E15" s="3">
        <f t="shared" si="8"/>
        <v>1.0030634188590497</v>
      </c>
      <c r="F15" s="3">
        <f t="shared" si="4"/>
        <v>2.951249393927327</v>
      </c>
      <c r="G15" s="3">
        <f t="shared" si="4"/>
        <v>7.762342575736966</v>
      </c>
      <c r="H15" s="3">
        <f t="shared" si="4"/>
        <v>18.450678932318965</v>
      </c>
      <c r="I15" s="3">
        <f t="shared" si="4"/>
        <v>40.02393972644268</v>
      </c>
      <c r="J15" s="3">
        <f t="shared" si="4"/>
        <v>79.94018322103807</v>
      </c>
      <c r="K15" s="3">
        <f t="shared" si="4"/>
        <v>148.19880364678193</v>
      </c>
      <c r="L15" s="3">
        <f t="shared" si="4"/>
        <v>256.88855088976106</v>
      </c>
      <c r="M15" s="3">
        <f t="shared" si="4"/>
        <v>419.1577581201773</v>
      </c>
      <c r="N15" s="3">
        <f t="shared" si="4"/>
        <v>647.7564471226979</v>
      </c>
      <c r="O15" s="3">
        <f t="shared" si="4"/>
        <v>953.4525458139233</v>
      </c>
      <c r="P15" s="3">
        <f t="shared" si="4"/>
        <v>1343.68449848825</v>
      </c>
      <c r="Q15" s="3">
        <f t="shared" si="4"/>
        <v>1821.7548251921253</v>
      </c>
      <c r="R15" s="3">
        <f t="shared" si="4"/>
        <v>2386.575584183647</v>
      </c>
      <c r="S15" s="3">
        <f t="shared" si="4"/>
        <v>3033.223622213016</v>
      </c>
      <c r="T15" s="3">
        <f t="shared" si="4"/>
        <v>3753.729980141441</v>
      </c>
      <c r="U15" s="3">
        <f aca="true" t="shared" si="13" ref="U15:Y33">IF($D15&gt;0,CMBS(U$2,$B$3,$B$6,$B$7,$B$5,$D15)*$B$11,IF($D15=0,$B$11*MAX(0,U$2-$B$3),0))</f>
        <v>4538.277701418181</v>
      </c>
      <c r="V15" s="3">
        <f t="shared" si="13"/>
        <v>5376.299964845348</v>
      </c>
      <c r="W15" s="3">
        <f t="shared" si="13"/>
        <v>6257.426784124735</v>
      </c>
      <c r="X15" s="3">
        <f t="shared" si="13"/>
        <v>7172.174261902786</v>
      </c>
      <c r="Y15" s="3">
        <f t="shared" si="13"/>
        <v>8112.351453090414</v>
      </c>
      <c r="AD15" s="3">
        <f t="shared" si="9"/>
        <v>36</v>
      </c>
      <c r="AE15" s="3">
        <f t="shared" si="10"/>
        <v>9001.3156727135</v>
      </c>
      <c r="AF15" s="3">
        <f t="shared" si="5"/>
        <v>8011.46920017296</v>
      </c>
      <c r="AG15" s="3">
        <f t="shared" si="5"/>
        <v>7033.3972580747795</v>
      </c>
      <c r="AH15" s="3">
        <f t="shared" si="5"/>
        <v>6076.547012557614</v>
      </c>
      <c r="AI15" s="3">
        <f t="shared" si="5"/>
        <v>5154.017913899133</v>
      </c>
      <c r="AJ15" s="3">
        <f t="shared" si="5"/>
        <v>4281.750319426945</v>
      </c>
      <c r="AK15" s="3">
        <f t="shared" si="5"/>
        <v>3476.6760951987744</v>
      </c>
      <c r="AL15" s="3">
        <f t="shared" si="5"/>
        <v>2754.204754323022</v>
      </c>
      <c r="AM15" s="3">
        <f t="shared" si="5"/>
        <v>2125.732747836202</v>
      </c>
      <c r="AN15" s="3">
        <f t="shared" si="5"/>
        <v>1596.9080970260984</v>
      </c>
      <c r="AO15" s="3">
        <f t="shared" si="5"/>
        <v>1166.9602070410965</v>
      </c>
      <c r="AP15" s="3">
        <f t="shared" si="5"/>
        <v>829.3894198174057</v>
      </c>
      <c r="AQ15" s="3">
        <f t="shared" si="5"/>
        <v>573.3678047074718</v>
      </c>
      <c r="AR15" s="3">
        <f t="shared" si="5"/>
        <v>385.70020570305496</v>
      </c>
      <c r="AS15" s="3">
        <f t="shared" si="5"/>
        <v>252.6209727148207</v>
      </c>
      <c r="AT15" s="3">
        <f t="shared" si="5"/>
        <v>161.22040916514516</v>
      </c>
      <c r="AU15" s="3">
        <f aca="true" t="shared" si="14" ref="AU15:AY32">IF($AD15&gt;0,PMBS(AU$2,$AB$3,$AB$6,$AB$7,$AB$5,$AD15)*$AB$11,IF($AD15=0,$AB$11*MAX(0,AU$2-$AB$3),0))</f>
        <v>100.34078581928952</v>
      </c>
      <c r="AV15" s="3">
        <f t="shared" si="14"/>
        <v>60.96072812237867</v>
      </c>
      <c r="AW15" s="3">
        <f t="shared" si="14"/>
        <v>36.18818587815451</v>
      </c>
      <c r="AX15" s="3">
        <f t="shared" si="14"/>
        <v>21.012001328021938</v>
      </c>
      <c r="AY15" s="3">
        <f t="shared" si="14"/>
        <v>11.94525778917631</v>
      </c>
      <c r="BB15" s="3">
        <f t="shared" si="11"/>
        <v>36</v>
      </c>
      <c r="BC15" s="7">
        <f t="shared" si="12"/>
        <v>5872.318736132358</v>
      </c>
      <c r="BD15" s="7">
        <f t="shared" si="6"/>
        <v>4884.420449566887</v>
      </c>
      <c r="BE15" s="7">
        <f t="shared" si="6"/>
        <v>3911.159600650517</v>
      </c>
      <c r="BF15" s="7">
        <f t="shared" si="6"/>
        <v>2964.9976914899325</v>
      </c>
      <c r="BG15" s="7">
        <f t="shared" si="6"/>
        <v>2064.0418536255766</v>
      </c>
      <c r="BH15" s="7">
        <f t="shared" si="6"/>
        <v>1231.6905026479826</v>
      </c>
      <c r="BI15" s="7">
        <f t="shared" si="6"/>
        <v>494.87489884555634</v>
      </c>
      <c r="BJ15" s="7">
        <f t="shared" si="6"/>
        <v>-118.90669478721702</v>
      </c>
      <c r="BK15" s="7">
        <f t="shared" si="6"/>
        <v>-585.1094940436205</v>
      </c>
      <c r="BL15" s="7">
        <f t="shared" si="6"/>
        <v>-885.3354558512037</v>
      </c>
      <c r="BM15" s="7">
        <f t="shared" si="6"/>
        <v>-1009.5872471449802</v>
      </c>
      <c r="BN15" s="7">
        <f t="shared" si="6"/>
        <v>-956.9260816943442</v>
      </c>
      <c r="BO15" s="7">
        <f t="shared" si="6"/>
        <v>-734.8773701004029</v>
      </c>
      <c r="BP15" s="7">
        <f t="shared" si="6"/>
        <v>-357.7242101132979</v>
      </c>
      <c r="BQ15" s="7">
        <f t="shared" si="6"/>
        <v>155.84459492783662</v>
      </c>
      <c r="BR15" s="7">
        <f t="shared" si="6"/>
        <v>784.9503893065862</v>
      </c>
      <c r="BS15" s="7">
        <f aca="true" t="shared" si="15" ref="BS15:BS33">U15+AU15-$B$11*$B$13-$AB$11*$AB$13</f>
        <v>1508.6184872374706</v>
      </c>
      <c r="BT15" s="7">
        <f aca="true" t="shared" si="16" ref="BT15:BT33">V15+AV15-$B$11*$B$13-$AB$11*$AB$13</f>
        <v>2307.2606929677268</v>
      </c>
      <c r="BU15" s="7">
        <f aca="true" t="shared" si="17" ref="BU15:BU33">W15+AW15-$B$11*$B$13-$AB$11*$AB$13</f>
        <v>3163.614970002889</v>
      </c>
      <c r="BV15" s="7">
        <f aca="true" t="shared" si="18" ref="BV15:BV33">X15+AX15-$B$11*$B$13-$AB$11*$AB$13</f>
        <v>4063.1862632308084</v>
      </c>
      <c r="BW15" s="7">
        <f aca="true" t="shared" si="19" ref="BW15:BW33">Y15+AY15-$B$11*$B$13-$AB$11*$AB$13</f>
        <v>4994.29671087959</v>
      </c>
    </row>
    <row r="16" spans="1:75" ht="14.25">
      <c r="A16" s="9"/>
      <c r="D16" s="3">
        <f t="shared" si="7"/>
        <v>34</v>
      </c>
      <c r="E16" s="3">
        <f t="shared" si="8"/>
        <v>0.7007216932092355</v>
      </c>
      <c r="F16" s="3">
        <f t="shared" si="8"/>
        <v>2.1770047875953367</v>
      </c>
      <c r="G16" s="3">
        <f t="shared" si="8"/>
        <v>6.005931891216221</v>
      </c>
      <c r="H16" s="3">
        <f t="shared" si="8"/>
        <v>14.883695985176416</v>
      </c>
      <c r="I16" s="3">
        <f t="shared" si="8"/>
        <v>33.47799631118551</v>
      </c>
      <c r="J16" s="3">
        <f t="shared" si="8"/>
        <v>68.99354679834346</v>
      </c>
      <c r="K16" s="3">
        <f t="shared" si="8"/>
        <v>131.39176541960796</v>
      </c>
      <c r="L16" s="3">
        <f t="shared" si="8"/>
        <v>233.03588331614083</v>
      </c>
      <c r="M16" s="3">
        <f t="shared" si="8"/>
        <v>387.67597996229597</v>
      </c>
      <c r="N16" s="3">
        <f t="shared" si="8"/>
        <v>608.9016784824034</v>
      </c>
      <c r="O16" s="3">
        <f t="shared" si="8"/>
        <v>908.3855237584412</v>
      </c>
      <c r="P16" s="3">
        <f t="shared" si="8"/>
        <v>1294.335210093468</v>
      </c>
      <c r="Q16" s="3">
        <f t="shared" si="8"/>
        <v>1770.5268928728983</v>
      </c>
      <c r="R16" s="3">
        <f t="shared" si="8"/>
        <v>2335.974346999792</v>
      </c>
      <c r="S16" s="3">
        <f t="shared" si="8"/>
        <v>2985.4993772360867</v>
      </c>
      <c r="T16" s="3">
        <f t="shared" si="8"/>
        <v>3710.6186883051887</v>
      </c>
      <c r="U16" s="3">
        <f t="shared" si="13"/>
        <v>4500.872213073748</v>
      </c>
      <c r="V16" s="3">
        <f t="shared" si="13"/>
        <v>5345.048445352906</v>
      </c>
      <c r="W16" s="3">
        <f t="shared" si="13"/>
        <v>6232.228632863349</v>
      </c>
      <c r="X16" s="3">
        <f t="shared" si="13"/>
        <v>7152.529431592826</v>
      </c>
      <c r="Y16" s="3">
        <f t="shared" si="13"/>
        <v>8097.5214395156945</v>
      </c>
      <c r="AD16" s="3">
        <f t="shared" si="9"/>
        <v>34</v>
      </c>
      <c r="AE16" s="3">
        <f t="shared" si="10"/>
        <v>9000.223838974343</v>
      </c>
      <c r="AF16" s="3">
        <f t="shared" si="10"/>
        <v>8008.676918585934</v>
      </c>
      <c r="AG16" s="3">
        <f t="shared" si="10"/>
        <v>7027.62400660296</v>
      </c>
      <c r="AH16" s="3">
        <f t="shared" si="10"/>
        <v>6066.193596055524</v>
      </c>
      <c r="AI16" s="3">
        <f t="shared" si="10"/>
        <v>5137.480664437593</v>
      </c>
      <c r="AJ16" s="3">
        <f t="shared" si="10"/>
        <v>4257.879822357707</v>
      </c>
      <c r="AK16" s="3">
        <f t="shared" si="10"/>
        <v>3445.2221383148353</v>
      </c>
      <c r="AL16" s="3">
        <f t="shared" si="10"/>
        <v>2716.0616795381247</v>
      </c>
      <c r="AM16" s="3">
        <f t="shared" si="10"/>
        <v>2082.8691685580634</v>
      </c>
      <c r="AN16" s="3">
        <f t="shared" si="10"/>
        <v>1551.9981626217632</v>
      </c>
      <c r="AO16" s="3">
        <f t="shared" si="10"/>
        <v>1122.8512064714196</v>
      </c>
      <c r="AP16" s="3">
        <f t="shared" si="10"/>
        <v>788.5778905647039</v>
      </c>
      <c r="AQ16" s="3">
        <f t="shared" si="10"/>
        <v>537.637722578509</v>
      </c>
      <c r="AR16" s="3">
        <f t="shared" si="10"/>
        <v>355.98127679814934</v>
      </c>
      <c r="AS16" s="3">
        <f t="shared" si="10"/>
        <v>229.04940276608522</v>
      </c>
      <c r="AT16" s="3">
        <f t="shared" si="10"/>
        <v>143.3319539501531</v>
      </c>
      <c r="AU16" s="3">
        <f t="shared" si="14"/>
        <v>87.31110367865972</v>
      </c>
      <c r="AV16" s="3">
        <f t="shared" si="14"/>
        <v>51.8257802415726</v>
      </c>
      <c r="AW16" s="3">
        <f t="shared" si="14"/>
        <v>30.007693787181665</v>
      </c>
      <c r="AX16" s="3">
        <f t="shared" si="14"/>
        <v>16.966913979771107</v>
      </c>
      <c r="AY16" s="3">
        <f t="shared" si="14"/>
        <v>9.378511711390104</v>
      </c>
      <c r="BB16" s="3">
        <f t="shared" si="11"/>
        <v>34</v>
      </c>
      <c r="BC16" s="7">
        <f t="shared" si="12"/>
        <v>5870.924560667552</v>
      </c>
      <c r="BD16" s="7">
        <f aca="true" t="shared" si="20" ref="BD16:BD33">F16+AF16-$B$11*$B$13-$AB$11*$AB$13</f>
        <v>4880.853923373529</v>
      </c>
      <c r="BE16" s="7">
        <f aca="true" t="shared" si="21" ref="BE16:BE33">G16+AG16-$B$11*$B$13-$AB$11*$AB$13</f>
        <v>3903.6299384941767</v>
      </c>
      <c r="BF16" s="7">
        <f aca="true" t="shared" si="22" ref="BF16:BF33">H16+AH16-$B$11*$B$13-$AB$11*$AB$13</f>
        <v>2951.0772920407</v>
      </c>
      <c r="BG16" s="7">
        <f aca="true" t="shared" si="23" ref="BG16:BG33">I16+AI16-$B$11*$B$13-$AB$11*$AB$13</f>
        <v>2040.9586607487781</v>
      </c>
      <c r="BH16" s="7">
        <f aca="true" t="shared" si="24" ref="BH16:BH33">J16+AJ16-$B$11*$B$13-$AB$11*$AB$13</f>
        <v>1196.87336915605</v>
      </c>
      <c r="BI16" s="7">
        <f aca="true" t="shared" si="25" ref="BI16:BI33">K16+AK16-$B$11*$B$13-$AB$11*$AB$13</f>
        <v>446.6139037344433</v>
      </c>
      <c r="BJ16" s="7">
        <f aca="true" t="shared" si="26" ref="BJ16:BJ33">L16+AL16-$B$11*$B$13-$AB$11*$AB$13</f>
        <v>-180.90243714573444</v>
      </c>
      <c r="BK16" s="7">
        <f aca="true" t="shared" si="27" ref="BK16:BK33">M16+AM16-$B$11*$B$13-$AB$11*$AB$13</f>
        <v>-659.4548514796406</v>
      </c>
      <c r="BL16" s="7">
        <f aca="true" t="shared" si="28" ref="BL16:BL33">N16+AN16-$B$11*$B$13-$AB$11*$AB$13</f>
        <v>-969.1001588958334</v>
      </c>
      <c r="BM16" s="7">
        <f aca="true" t="shared" si="29" ref="BM16:BM33">O16+AO16-$B$11*$B$13-$AB$11*$AB$13</f>
        <v>-1098.7632697701392</v>
      </c>
      <c r="BN16" s="7">
        <f aca="true" t="shared" si="30" ref="BN16:BN33">P16+AP16-$B$11*$B$13-$AB$11*$AB$13</f>
        <v>-1047.086899341828</v>
      </c>
      <c r="BO16" s="7">
        <f aca="true" t="shared" si="31" ref="BO16:BO33">Q16+AQ16-$B$11*$B$13-$AB$11*$AB$13</f>
        <v>-821.8353845485926</v>
      </c>
      <c r="BP16" s="7">
        <f aca="true" t="shared" si="32" ref="BP16:BP33">R16+AR16-$B$11*$B$13-$AB$11*$AB$13</f>
        <v>-438.04437620205863</v>
      </c>
      <c r="BQ16" s="7">
        <f aca="true" t="shared" si="33" ref="BQ16:BQ33">S16+AS16-$B$11*$B$13-$AB$11*$AB$13</f>
        <v>84.54878000217195</v>
      </c>
      <c r="BR16" s="7">
        <f aca="true" t="shared" si="34" ref="BR16:BR33">T16+AT16-$B$11*$B$13-$AB$11*$AB$13</f>
        <v>723.9506422553418</v>
      </c>
      <c r="BS16" s="7">
        <f t="shared" si="15"/>
        <v>1458.1833167524073</v>
      </c>
      <c r="BT16" s="7">
        <f t="shared" si="16"/>
        <v>2266.874225594479</v>
      </c>
      <c r="BU16" s="7">
        <f t="shared" si="17"/>
        <v>3132.236326650531</v>
      </c>
      <c r="BV16" s="7">
        <f t="shared" si="18"/>
        <v>4039.4963455725974</v>
      </c>
      <c r="BW16" s="7">
        <f t="shared" si="19"/>
        <v>4976.899951227085</v>
      </c>
    </row>
    <row r="17" spans="4:75" ht="14.25">
      <c r="D17" s="3">
        <f t="shared" si="7"/>
        <v>32</v>
      </c>
      <c r="E17" s="3">
        <f t="shared" si="8"/>
        <v>0.4700911573060367</v>
      </c>
      <c r="F17" s="3">
        <f t="shared" si="8"/>
        <v>1.552493056679964</v>
      </c>
      <c r="G17" s="3">
        <f t="shared" si="8"/>
        <v>4.518697231607604</v>
      </c>
      <c r="H17" s="3">
        <f t="shared" si="8"/>
        <v>11.734057496792161</v>
      </c>
      <c r="I17" s="3">
        <f t="shared" si="8"/>
        <v>27.487069211677976</v>
      </c>
      <c r="J17" s="3">
        <f t="shared" si="8"/>
        <v>58.66742704622584</v>
      </c>
      <c r="K17" s="3">
        <f t="shared" si="8"/>
        <v>115.13439495384728</v>
      </c>
      <c r="L17" s="3">
        <f t="shared" si="8"/>
        <v>209.48848617984595</v>
      </c>
      <c r="M17" s="3">
        <f t="shared" si="8"/>
        <v>356.09577243605145</v>
      </c>
      <c r="N17" s="3">
        <f t="shared" si="8"/>
        <v>569.4563326768985</v>
      </c>
      <c r="O17" s="3">
        <f t="shared" si="8"/>
        <v>862.2557448979169</v>
      </c>
      <c r="P17" s="3">
        <f t="shared" si="8"/>
        <v>1243.5814334035422</v>
      </c>
      <c r="Q17" s="3">
        <f t="shared" si="8"/>
        <v>1717.7598642381708</v>
      </c>
      <c r="R17" s="3">
        <f t="shared" si="8"/>
        <v>2283.9284100360783</v>
      </c>
      <c r="S17" s="3">
        <f t="shared" si="8"/>
        <v>2936.619829624229</v>
      </c>
      <c r="T17" s="3">
        <f t="shared" si="8"/>
        <v>3666.7641014080364</v>
      </c>
      <c r="U17" s="3">
        <f t="shared" si="13"/>
        <v>4463.172133684533</v>
      </c>
      <c r="V17" s="3">
        <f t="shared" si="13"/>
        <v>5313.911715995651</v>
      </c>
      <c r="W17" s="3">
        <f t="shared" si="13"/>
        <v>6207.46407921418</v>
      </c>
      <c r="X17" s="3">
        <f t="shared" si="13"/>
        <v>7133.524290904184</v>
      </c>
      <c r="Y17" s="3">
        <f t="shared" si="13"/>
        <v>8083.42742504942</v>
      </c>
      <c r="AD17" s="3">
        <f t="shared" si="9"/>
        <v>32</v>
      </c>
      <c r="AE17" s="3">
        <f t="shared" si="10"/>
        <v>8999.346945121779</v>
      </c>
      <c r="AF17" s="3">
        <f t="shared" si="10"/>
        <v>8006.243947927509</v>
      </c>
      <c r="AG17" s="3">
        <f t="shared" si="10"/>
        <v>7022.34597792324</v>
      </c>
      <c r="AH17" s="3">
        <f t="shared" si="10"/>
        <v>6056.385870990263</v>
      </c>
      <c r="AI17" s="3">
        <f t="shared" si="10"/>
        <v>5121.375962932656</v>
      </c>
      <c r="AJ17" s="3">
        <f t="shared" si="10"/>
        <v>4234.13264062145</v>
      </c>
      <c r="AK17" s="3">
        <f t="shared" si="10"/>
        <v>3413.4325725374183</v>
      </c>
      <c r="AL17" s="3">
        <f t="shared" si="10"/>
        <v>2677.093514785538</v>
      </c>
      <c r="AM17" s="3">
        <f t="shared" si="10"/>
        <v>2038.8058845205123</v>
      </c>
      <c r="AN17" s="3">
        <f t="shared" si="10"/>
        <v>1505.7393726487935</v>
      </c>
      <c r="AO17" s="3">
        <f t="shared" si="10"/>
        <v>1077.50377774168</v>
      </c>
      <c r="AP17" s="3">
        <f t="shared" si="10"/>
        <v>746.85056199664</v>
      </c>
      <c r="AQ17" s="3">
        <f t="shared" si="10"/>
        <v>501.4269442638324</v>
      </c>
      <c r="AR17" s="3">
        <f t="shared" si="10"/>
        <v>326.21916483966925</v>
      </c>
      <c r="AS17" s="3">
        <f t="shared" si="10"/>
        <v>205.78968080282903</v>
      </c>
      <c r="AT17" s="3">
        <f t="shared" si="10"/>
        <v>125.98503797209287</v>
      </c>
      <c r="AU17" s="3">
        <f t="shared" si="14"/>
        <v>74.92467419179548</v>
      </c>
      <c r="AV17" s="3">
        <f t="shared" si="14"/>
        <v>43.33230770990599</v>
      </c>
      <c r="AW17" s="3">
        <f t="shared" si="14"/>
        <v>24.399257095573603</v>
      </c>
      <c r="AX17" s="3">
        <f t="shared" si="14"/>
        <v>13.391533161105883</v>
      </c>
      <c r="AY17" s="3">
        <f t="shared" si="14"/>
        <v>7.172804765376242</v>
      </c>
      <c r="BB17" s="3">
        <f t="shared" si="11"/>
        <v>32</v>
      </c>
      <c r="BC17" s="7">
        <f t="shared" si="12"/>
        <v>5869.817036279084</v>
      </c>
      <c r="BD17" s="7">
        <f t="shared" si="20"/>
        <v>4877.796440984189</v>
      </c>
      <c r="BE17" s="7">
        <f t="shared" si="21"/>
        <v>3896.8646751548476</v>
      </c>
      <c r="BF17" s="7">
        <f t="shared" si="22"/>
        <v>2938.1199284870554</v>
      </c>
      <c r="BG17" s="7">
        <f t="shared" si="23"/>
        <v>2018.8630321443343</v>
      </c>
      <c r="BH17" s="7">
        <f t="shared" si="24"/>
        <v>1162.8000676676766</v>
      </c>
      <c r="BI17" s="7">
        <f t="shared" si="25"/>
        <v>398.5669674912656</v>
      </c>
      <c r="BJ17" s="7">
        <f t="shared" si="26"/>
        <v>-243.41799903461606</v>
      </c>
      <c r="BK17" s="7">
        <f t="shared" si="27"/>
        <v>-735.0983430434362</v>
      </c>
      <c r="BL17" s="7">
        <f t="shared" si="28"/>
        <v>-1054.804294674308</v>
      </c>
      <c r="BM17" s="7">
        <f t="shared" si="29"/>
        <v>-1190.240477360403</v>
      </c>
      <c r="BN17" s="7">
        <f t="shared" si="30"/>
        <v>-1139.5680045998179</v>
      </c>
      <c r="BO17" s="7">
        <f t="shared" si="31"/>
        <v>-910.8131914979967</v>
      </c>
      <c r="BP17" s="7">
        <f t="shared" si="32"/>
        <v>-519.8524251242525</v>
      </c>
      <c r="BQ17" s="7">
        <f t="shared" si="33"/>
        <v>12.409510427058194</v>
      </c>
      <c r="BR17" s="7">
        <f t="shared" si="34"/>
        <v>662.7491393801292</v>
      </c>
      <c r="BS17" s="7">
        <f t="shared" si="15"/>
        <v>1408.096807876329</v>
      </c>
      <c r="BT17" s="7">
        <f t="shared" si="16"/>
        <v>2227.244023705557</v>
      </c>
      <c r="BU17" s="7">
        <f t="shared" si="17"/>
        <v>3101.8633363097533</v>
      </c>
      <c r="BV17" s="7">
        <f t="shared" si="18"/>
        <v>4016.9158240652905</v>
      </c>
      <c r="BW17" s="7">
        <f t="shared" si="19"/>
        <v>4960.600229814796</v>
      </c>
    </row>
    <row r="18" spans="4:75" ht="14.25">
      <c r="D18" s="3">
        <f t="shared" si="7"/>
        <v>30</v>
      </c>
      <c r="E18" s="3">
        <f t="shared" si="8"/>
        <v>0.30051562659672904</v>
      </c>
      <c r="F18" s="3">
        <f t="shared" si="8"/>
        <v>1.0634626411543096</v>
      </c>
      <c r="G18" s="3">
        <f t="shared" si="8"/>
        <v>3.2885071187411654</v>
      </c>
      <c r="H18" s="3">
        <f t="shared" si="8"/>
        <v>9.002567781232528</v>
      </c>
      <c r="I18" s="3">
        <f t="shared" si="8"/>
        <v>22.07706616279404</v>
      </c>
      <c r="J18" s="3">
        <f t="shared" si="8"/>
        <v>49.01876668224463</v>
      </c>
      <c r="K18" s="3">
        <f t="shared" si="8"/>
        <v>99.50694888555972</v>
      </c>
      <c r="L18" s="3">
        <f t="shared" si="8"/>
        <v>186.3269009677474</v>
      </c>
      <c r="M18" s="3">
        <f t="shared" si="8"/>
        <v>324.4666801273688</v>
      </c>
      <c r="N18" s="3">
        <f t="shared" si="8"/>
        <v>529.4126664195173</v>
      </c>
      <c r="O18" s="3">
        <f t="shared" si="8"/>
        <v>814.9894512604915</v>
      </c>
      <c r="P18" s="3">
        <f t="shared" si="8"/>
        <v>1191.2972889729226</v>
      </c>
      <c r="Q18" s="3">
        <f t="shared" si="8"/>
        <v>1663.3072632550466</v>
      </c>
      <c r="R18" s="3">
        <f t="shared" si="8"/>
        <v>2230.3078955804267</v>
      </c>
      <c r="S18" s="3">
        <f t="shared" si="8"/>
        <v>2886.5015705300393</v>
      </c>
      <c r="T18" s="3">
        <f t="shared" si="8"/>
        <v>3622.143396822641</v>
      </c>
      <c r="U18" s="3">
        <f t="shared" si="13"/>
        <v>4425.21203088449</v>
      </c>
      <c r="V18" s="3">
        <f t="shared" si="13"/>
        <v>5282.9656161536695</v>
      </c>
      <c r="W18" s="3">
        <f t="shared" si="13"/>
        <v>6183.228457263576</v>
      </c>
      <c r="X18" s="3">
        <f t="shared" si="13"/>
        <v>7115.25313555287</v>
      </c>
      <c r="Y18" s="3">
        <f t="shared" si="13"/>
        <v>8070.147870874993</v>
      </c>
      <c r="AD18" s="3">
        <f t="shared" si="9"/>
        <v>30</v>
      </c>
      <c r="AE18" s="3">
        <f t="shared" si="10"/>
        <v>8998.673286724577</v>
      </c>
      <c r="AF18" s="3">
        <f t="shared" si="10"/>
        <v>8004.169861842882</v>
      </c>
      <c r="AG18" s="3">
        <f t="shared" si="10"/>
        <v>7017.5875659101475</v>
      </c>
      <c r="AH18" s="3">
        <f t="shared" si="10"/>
        <v>6047.178793097464</v>
      </c>
      <c r="AI18" s="3">
        <f t="shared" si="10"/>
        <v>5105.777263116055</v>
      </c>
      <c r="AJ18" s="3">
        <f t="shared" si="10"/>
        <v>4210.570755410521</v>
      </c>
      <c r="AK18" s="3">
        <f t="shared" si="10"/>
        <v>3381.3234818718192</v>
      </c>
      <c r="AL18" s="3">
        <f t="shared" si="10"/>
        <v>2637.2512569558457</v>
      </c>
      <c r="AM18" s="3">
        <f t="shared" si="10"/>
        <v>1993.4374766119072</v>
      </c>
      <c r="AN18" s="3">
        <f t="shared" si="10"/>
        <v>1458.003343090655</v>
      </c>
      <c r="AO18" s="3">
        <f t="shared" si="10"/>
        <v>1030.8086141804924</v>
      </c>
      <c r="AP18" s="3">
        <f t="shared" si="10"/>
        <v>704.148988226947</v>
      </c>
      <c r="AQ18" s="3">
        <f t="shared" si="10"/>
        <v>464.7382433828752</v>
      </c>
      <c r="AR18" s="3">
        <f t="shared" si="10"/>
        <v>296.4670868424673</v>
      </c>
      <c r="AS18" s="3">
        <f t="shared" si="10"/>
        <v>182.92232447272136</v>
      </c>
      <c r="AT18" s="3">
        <f t="shared" si="10"/>
        <v>109.26291603895015</v>
      </c>
      <c r="AU18" s="3">
        <f t="shared" si="14"/>
        <v>63.249461812890104</v>
      </c>
      <c r="AV18" s="3">
        <f t="shared" si="14"/>
        <v>35.524488516268434</v>
      </c>
      <c r="AW18" s="3">
        <f t="shared" si="14"/>
        <v>19.383158132228345</v>
      </c>
      <c r="AX18" s="3">
        <f t="shared" si="14"/>
        <v>10.287314450328893</v>
      </c>
      <c r="AY18" s="3">
        <f t="shared" si="14"/>
        <v>5.317666996846839</v>
      </c>
      <c r="BB18" s="3">
        <f t="shared" si="11"/>
        <v>30</v>
      </c>
      <c r="BC18" s="7">
        <f t="shared" si="12"/>
        <v>5868.9738023511745</v>
      </c>
      <c r="BD18" s="7">
        <f t="shared" si="20"/>
        <v>4875.2333244840365</v>
      </c>
      <c r="BE18" s="7">
        <f t="shared" si="21"/>
        <v>3890.8760730288886</v>
      </c>
      <c r="BF18" s="7">
        <f t="shared" si="22"/>
        <v>2926.181360878697</v>
      </c>
      <c r="BG18" s="7">
        <f t="shared" si="23"/>
        <v>1997.854329278849</v>
      </c>
      <c r="BH18" s="7">
        <f t="shared" si="24"/>
        <v>1129.589522092766</v>
      </c>
      <c r="BI18" s="7">
        <f t="shared" si="25"/>
        <v>350.83043075737896</v>
      </c>
      <c r="BJ18" s="7">
        <f t="shared" si="26"/>
        <v>-306.42184207640685</v>
      </c>
      <c r="BK18" s="7">
        <f t="shared" si="27"/>
        <v>-812.095843260724</v>
      </c>
      <c r="BL18" s="7">
        <f t="shared" si="28"/>
        <v>-1142.5839904898276</v>
      </c>
      <c r="BM18" s="7">
        <f t="shared" si="29"/>
        <v>-1284.201934559016</v>
      </c>
      <c r="BN18" s="7">
        <f t="shared" si="30"/>
        <v>-1234.5537228001303</v>
      </c>
      <c r="BO18" s="7">
        <f t="shared" si="31"/>
        <v>-1001.9544933620782</v>
      </c>
      <c r="BP18" s="7">
        <f t="shared" si="32"/>
        <v>-603.225017577106</v>
      </c>
      <c r="BQ18" s="7">
        <f t="shared" si="33"/>
        <v>-60.57610499723933</v>
      </c>
      <c r="BR18" s="7">
        <f t="shared" si="34"/>
        <v>601.4063128615912</v>
      </c>
      <c r="BS18" s="7">
        <f t="shared" si="15"/>
        <v>1358.46149269738</v>
      </c>
      <c r="BT18" s="7">
        <f t="shared" si="16"/>
        <v>2188.490104669938</v>
      </c>
      <c r="BU18" s="7">
        <f t="shared" si="17"/>
        <v>3072.6116153958046</v>
      </c>
      <c r="BV18" s="7">
        <f t="shared" si="18"/>
        <v>3995.540450003199</v>
      </c>
      <c r="BW18" s="7">
        <f t="shared" si="19"/>
        <v>4945.46553787184</v>
      </c>
    </row>
    <row r="19" spans="4:75" ht="14.25">
      <c r="D19" s="3">
        <f t="shared" si="7"/>
        <v>28</v>
      </c>
      <c r="E19" s="3">
        <f t="shared" si="8"/>
        <v>0.18125432354572446</v>
      </c>
      <c r="F19" s="3">
        <f t="shared" si="8"/>
        <v>0.694009934173689</v>
      </c>
      <c r="G19" s="3">
        <f t="shared" si="8"/>
        <v>2.299379303444013</v>
      </c>
      <c r="H19" s="3">
        <f t="shared" si="8"/>
        <v>6.684929768996994</v>
      </c>
      <c r="I19" s="3">
        <f t="shared" si="8"/>
        <v>17.27063857540344</v>
      </c>
      <c r="J19" s="3">
        <f t="shared" si="8"/>
        <v>40.10710700074583</v>
      </c>
      <c r="K19" s="3">
        <f t="shared" si="8"/>
        <v>84.60021004959162</v>
      </c>
      <c r="L19" s="3">
        <f t="shared" si="8"/>
        <v>163.64773084723447</v>
      </c>
      <c r="M19" s="3">
        <f t="shared" si="8"/>
        <v>292.8530727056859</v>
      </c>
      <c r="N19" s="3">
        <f t="shared" si="8"/>
        <v>488.76862256648565</v>
      </c>
      <c r="O19" s="3">
        <f t="shared" si="8"/>
        <v>766.5049090667399</v>
      </c>
      <c r="P19" s="3">
        <f t="shared" si="8"/>
        <v>1137.3369127515562</v>
      </c>
      <c r="Q19" s="3">
        <f t="shared" si="8"/>
        <v>1606.997750808645</v>
      </c>
      <c r="R19" s="3">
        <f t="shared" si="8"/>
        <v>2174.9622335620006</v>
      </c>
      <c r="S19" s="3">
        <f t="shared" si="8"/>
        <v>2835.0514759446996</v>
      </c>
      <c r="T19" s="3">
        <f t="shared" si="8"/>
        <v>3576.7370557295253</v>
      </c>
      <c r="U19" s="3">
        <f t="shared" si="13"/>
        <v>4387.040079412465</v>
      </c>
      <c r="V19" s="3">
        <f t="shared" si="13"/>
        <v>5252.304392543512</v>
      </c>
      <c r="W19" s="3">
        <f t="shared" si="13"/>
        <v>6159.634576475801</v>
      </c>
      <c r="X19" s="3">
        <f t="shared" si="13"/>
        <v>7097.822768954778</v>
      </c>
      <c r="Y19" s="3">
        <f t="shared" si="13"/>
        <v>8057.767187761703</v>
      </c>
      <c r="AD19" s="3">
        <f t="shared" si="9"/>
        <v>28</v>
      </c>
      <c r="AE19" s="3">
        <f t="shared" si="10"/>
        <v>8998.188122941709</v>
      </c>
      <c r="AF19" s="3">
        <f t="shared" si="10"/>
        <v>8002.449739554653</v>
      </c>
      <c r="AG19" s="3">
        <f t="shared" si="10"/>
        <v>7013.3705014908155</v>
      </c>
      <c r="AH19" s="3">
        <f t="shared" si="10"/>
        <v>6038.630873536364</v>
      </c>
      <c r="AI19" s="3">
        <f t="shared" si="10"/>
        <v>5090.76927414073</v>
      </c>
      <c r="AJ19" s="3">
        <f t="shared" si="10"/>
        <v>4187.270669400881</v>
      </c>
      <c r="AK19" s="3">
        <f t="shared" si="10"/>
        <v>3348.920012345887</v>
      </c>
      <c r="AL19" s="3">
        <f t="shared" si="10"/>
        <v>2596.482341363291</v>
      </c>
      <c r="AM19" s="3">
        <f t="shared" si="10"/>
        <v>1946.6421785903804</v>
      </c>
      <c r="AN19" s="3">
        <f t="shared" si="10"/>
        <v>1408.6398973558098</v>
      </c>
      <c r="AO19" s="3">
        <f t="shared" si="10"/>
        <v>982.6393685629519</v>
      </c>
      <c r="AP19" s="3">
        <f t="shared" si="10"/>
        <v>660.4094884790029</v>
      </c>
      <c r="AQ19" s="3">
        <f t="shared" si="10"/>
        <v>427.5816453422003</v>
      </c>
      <c r="AR19" s="3">
        <f t="shared" si="10"/>
        <v>266.7932213709428</v>
      </c>
      <c r="AS19" s="3">
        <f t="shared" si="10"/>
        <v>160.54377369059057</v>
      </c>
      <c r="AT19" s="3">
        <f t="shared" si="10"/>
        <v>93.2604229872195</v>
      </c>
      <c r="AU19" s="3">
        <f t="shared" si="14"/>
        <v>52.35847052783424</v>
      </c>
      <c r="AV19" s="3">
        <f t="shared" si="14"/>
        <v>28.445663652833332</v>
      </c>
      <c r="AW19" s="3">
        <f t="shared" si="14"/>
        <v>14.975198460606123</v>
      </c>
      <c r="AX19" s="3">
        <f t="shared" si="14"/>
        <v>7.650026804958458</v>
      </c>
      <c r="AY19" s="3">
        <f t="shared" si="14"/>
        <v>3.7975221508453956</v>
      </c>
      <c r="BB19" s="3">
        <f t="shared" si="11"/>
        <v>28</v>
      </c>
      <c r="BC19" s="7">
        <f t="shared" si="12"/>
        <v>5868.369377265255</v>
      </c>
      <c r="BD19" s="7">
        <f t="shared" si="20"/>
        <v>4873.143749488827</v>
      </c>
      <c r="BE19" s="7">
        <f t="shared" si="21"/>
        <v>3885.6698807942594</v>
      </c>
      <c r="BF19" s="7">
        <f t="shared" si="22"/>
        <v>2915.3158033053605</v>
      </c>
      <c r="BG19" s="7">
        <f t="shared" si="23"/>
        <v>1978.0399127161336</v>
      </c>
      <c r="BH19" s="7">
        <f t="shared" si="24"/>
        <v>1097.3777764016268</v>
      </c>
      <c r="BI19" s="7">
        <f t="shared" si="25"/>
        <v>303.5202223954784</v>
      </c>
      <c r="BJ19" s="7">
        <f t="shared" si="26"/>
        <v>-369.86992778947433</v>
      </c>
      <c r="BK19" s="7">
        <f t="shared" si="27"/>
        <v>-890.5047487039337</v>
      </c>
      <c r="BL19" s="7">
        <f t="shared" si="28"/>
        <v>-1232.5914800777045</v>
      </c>
      <c r="BM19" s="7">
        <f t="shared" si="29"/>
        <v>-1380.8557223703083</v>
      </c>
      <c r="BN19" s="7">
        <f t="shared" si="30"/>
        <v>-1332.253598769441</v>
      </c>
      <c r="BO19" s="7">
        <f t="shared" si="31"/>
        <v>-1095.4206038491548</v>
      </c>
      <c r="BP19" s="7">
        <f t="shared" si="32"/>
        <v>-688.2445450670566</v>
      </c>
      <c r="BQ19" s="7">
        <f t="shared" si="33"/>
        <v>-134.4047503647098</v>
      </c>
      <c r="BR19" s="7">
        <f t="shared" si="34"/>
        <v>539.9974787167448</v>
      </c>
      <c r="BS19" s="7">
        <f t="shared" si="15"/>
        <v>1309.3985499402997</v>
      </c>
      <c r="BT19" s="7">
        <f t="shared" si="16"/>
        <v>2150.750056196345</v>
      </c>
      <c r="BU19" s="7">
        <f t="shared" si="17"/>
        <v>3044.609774936407</v>
      </c>
      <c r="BV19" s="7">
        <f t="shared" si="18"/>
        <v>3975.472795759737</v>
      </c>
      <c r="BW19" s="7">
        <f t="shared" si="19"/>
        <v>4931.564709912548</v>
      </c>
    </row>
    <row r="20" spans="4:75" ht="14.25">
      <c r="D20" s="3">
        <f t="shared" si="7"/>
        <v>26</v>
      </c>
      <c r="E20" s="3">
        <f t="shared" si="8"/>
        <v>0.10182064782806943</v>
      </c>
      <c r="F20" s="3">
        <f t="shared" si="8"/>
        <v>0.4268920211658269</v>
      </c>
      <c r="G20" s="3">
        <f t="shared" si="8"/>
        <v>1.5312627114036275</v>
      </c>
      <c r="H20" s="3">
        <f t="shared" si="8"/>
        <v>4.770561107142498</v>
      </c>
      <c r="I20" s="3">
        <f t="shared" si="8"/>
        <v>13.085327466380988</v>
      </c>
      <c r="J20" s="3">
        <f t="shared" si="8"/>
        <v>31.993351339998185</v>
      </c>
      <c r="K20" s="3">
        <f t="shared" si="8"/>
        <v>70.51641271695576</v>
      </c>
      <c r="L20" s="3">
        <f t="shared" si="8"/>
        <v>141.5671483603901</v>
      </c>
      <c r="M20" s="3">
        <f t="shared" si="8"/>
        <v>261.338725762801</v>
      </c>
      <c r="N20" s="3">
        <f t="shared" si="8"/>
        <v>447.53074120370275</v>
      </c>
      <c r="O20" s="3">
        <f t="shared" si="8"/>
        <v>716.7115023085425</v>
      </c>
      <c r="P20" s="3">
        <f t="shared" si="8"/>
        <v>1081.5297270026713</v>
      </c>
      <c r="Q20" s="3">
        <f t="shared" si="8"/>
        <v>1548.628780105697</v>
      </c>
      <c r="R20" s="3">
        <f t="shared" si="8"/>
        <v>2117.715244454739</v>
      </c>
      <c r="S20" s="3">
        <f t="shared" si="8"/>
        <v>2782.165342523949</v>
      </c>
      <c r="T20" s="3">
        <f t="shared" si="8"/>
        <v>3530.531278170194</v>
      </c>
      <c r="U20" s="3">
        <f t="shared" si="13"/>
        <v>4348.722795852744</v>
      </c>
      <c r="V20" s="3">
        <f t="shared" si="13"/>
        <v>5222.04562669064</v>
      </c>
      <c r="W20" s="3">
        <f t="shared" si="13"/>
        <v>6136.81612256496</v>
      </c>
      <c r="X20" s="3">
        <f t="shared" si="13"/>
        <v>7081.353650636302</v>
      </c>
      <c r="Y20" s="3">
        <f t="shared" si="13"/>
        <v>8046.374882349999</v>
      </c>
      <c r="AD20" s="3">
        <f t="shared" si="9"/>
        <v>26</v>
      </c>
      <c r="AE20" s="3">
        <f t="shared" si="10"/>
        <v>8997.873613622582</v>
      </c>
      <c r="AF20" s="3">
        <f t="shared" si="10"/>
        <v>8001.073180715262</v>
      </c>
      <c r="AG20" s="3">
        <f t="shared" si="10"/>
        <v>7009.712211330552</v>
      </c>
      <c r="AH20" s="3">
        <f t="shared" si="10"/>
        <v>6030.8033556621995</v>
      </c>
      <c r="AI20" s="3">
        <f t="shared" si="10"/>
        <v>5076.449535069274</v>
      </c>
      <c r="AJ20" s="3">
        <f t="shared" si="10"/>
        <v>4164.327175932212</v>
      </c>
      <c r="AK20" s="3">
        <f t="shared" si="10"/>
        <v>3316.259837253594</v>
      </c>
      <c r="AL20" s="3">
        <f t="shared" si="10"/>
        <v>2554.730873696997</v>
      </c>
      <c r="AM20" s="3">
        <f t="shared" si="10"/>
        <v>1898.2781175430573</v>
      </c>
      <c r="AN20" s="3">
        <f t="shared" si="10"/>
        <v>1357.4715051677267</v>
      </c>
      <c r="AO20" s="3">
        <f t="shared" si="10"/>
        <v>932.8487083077489</v>
      </c>
      <c r="AP20" s="3">
        <f t="shared" si="10"/>
        <v>615.5629525032655</v>
      </c>
      <c r="AQ20" s="3">
        <f t="shared" si="10"/>
        <v>389.977627088133</v>
      </c>
      <c r="AR20" s="3">
        <f t="shared" si="10"/>
        <v>237.28516576597576</v>
      </c>
      <c r="AS20" s="3">
        <f t="shared" si="10"/>
        <v>138.7698312407838</v>
      </c>
      <c r="AT20" s="3">
        <f t="shared" si="10"/>
        <v>78.08522499968444</v>
      </c>
      <c r="AU20" s="3">
        <f t="shared" si="14"/>
        <v>42.32896184464039</v>
      </c>
      <c r="AV20" s="3">
        <f t="shared" si="14"/>
        <v>22.136468136520648</v>
      </c>
      <c r="AW20" s="3">
        <f t="shared" si="14"/>
        <v>11.184766802862612</v>
      </c>
      <c r="AX20" s="3">
        <f t="shared" si="14"/>
        <v>5.468404311801265</v>
      </c>
      <c r="AY20" s="3">
        <f t="shared" si="14"/>
        <v>2.5911000195866905</v>
      </c>
      <c r="BB20" s="3">
        <f t="shared" si="11"/>
        <v>26</v>
      </c>
      <c r="BC20" s="7">
        <f t="shared" si="12"/>
        <v>5867.975434270409</v>
      </c>
      <c r="BD20" s="7">
        <f t="shared" si="20"/>
        <v>4871.500072736429</v>
      </c>
      <c r="BE20" s="7">
        <f t="shared" si="21"/>
        <v>3881.243474041956</v>
      </c>
      <c r="BF20" s="7">
        <f t="shared" si="22"/>
        <v>2905.573916769342</v>
      </c>
      <c r="BG20" s="7">
        <f t="shared" si="23"/>
        <v>1959.5348625356555</v>
      </c>
      <c r="BH20" s="7">
        <f t="shared" si="24"/>
        <v>1066.3205272722107</v>
      </c>
      <c r="BI20" s="7">
        <f t="shared" si="25"/>
        <v>256.77624997054954</v>
      </c>
      <c r="BJ20" s="7">
        <f t="shared" si="26"/>
        <v>-433.70197794261276</v>
      </c>
      <c r="BK20" s="7">
        <f t="shared" si="27"/>
        <v>-970.3831566941417</v>
      </c>
      <c r="BL20" s="7">
        <f t="shared" si="28"/>
        <v>-1324.9977536285705</v>
      </c>
      <c r="BM20" s="7">
        <f t="shared" si="29"/>
        <v>-1480.4397893837086</v>
      </c>
      <c r="BN20" s="7">
        <f t="shared" si="30"/>
        <v>-1432.9073204940632</v>
      </c>
      <c r="BO20" s="7">
        <f t="shared" si="31"/>
        <v>-1191.39359280617</v>
      </c>
      <c r="BP20" s="7">
        <f t="shared" si="32"/>
        <v>-774.9995897792851</v>
      </c>
      <c r="BQ20" s="7">
        <f t="shared" si="33"/>
        <v>-209.064826235267</v>
      </c>
      <c r="BR20" s="7">
        <f t="shared" si="34"/>
        <v>478.61650316987834</v>
      </c>
      <c r="BS20" s="7">
        <f t="shared" si="15"/>
        <v>1261.0517576973843</v>
      </c>
      <c r="BT20" s="7">
        <f t="shared" si="16"/>
        <v>2114.1820948271607</v>
      </c>
      <c r="BU20" s="7">
        <f t="shared" si="17"/>
        <v>3018.0008893678223</v>
      </c>
      <c r="BV20" s="7">
        <f t="shared" si="18"/>
        <v>3956.822054948103</v>
      </c>
      <c r="BW20" s="7">
        <f t="shared" si="19"/>
        <v>4918.965982369586</v>
      </c>
    </row>
    <row r="21" spans="4:75" ht="14.25">
      <c r="D21" s="3">
        <f t="shared" si="7"/>
        <v>24</v>
      </c>
      <c r="E21" s="3">
        <f t="shared" si="8"/>
        <v>0.05236822188400181</v>
      </c>
      <c r="F21" s="3">
        <f t="shared" si="8"/>
        <v>0.24402144112403334</v>
      </c>
      <c r="G21" s="3">
        <f t="shared" si="8"/>
        <v>0.9600371066991542</v>
      </c>
      <c r="H21" s="3">
        <f t="shared" si="8"/>
        <v>3.241360277000169</v>
      </c>
      <c r="I21" s="3">
        <f t="shared" si="8"/>
        <v>9.531154421429449</v>
      </c>
      <c r="J21" s="3">
        <f t="shared" si="8"/>
        <v>24.737708984355095</v>
      </c>
      <c r="K21" s="3">
        <f t="shared" si="8"/>
        <v>57.36982277463562</v>
      </c>
      <c r="L21" s="3">
        <f t="shared" si="8"/>
        <v>120.22515813481368</v>
      </c>
      <c r="M21" s="3">
        <f t="shared" si="8"/>
        <v>230.0330400867315</v>
      </c>
      <c r="N21" s="3">
        <f t="shared" si="8"/>
        <v>405.71849736825425</v>
      </c>
      <c r="O21" s="3">
        <f t="shared" si="8"/>
        <v>665.5088918089841</v>
      </c>
      <c r="P21" s="3">
        <f t="shared" si="8"/>
        <v>1023.6741746390635</v>
      </c>
      <c r="Q21" s="3">
        <f t="shared" si="8"/>
        <v>1487.9580048486096</v>
      </c>
      <c r="R21" s="3">
        <f t="shared" si="8"/>
        <v>2058.358616397538</v>
      </c>
      <c r="S21" s="3">
        <f t="shared" si="8"/>
        <v>2727.7264265926788</v>
      </c>
      <c r="T21" s="3">
        <f t="shared" si="8"/>
        <v>3483.521711076748</v>
      </c>
      <c r="U21" s="3">
        <f t="shared" si="13"/>
        <v>4310.351655578212</v>
      </c>
      <c r="V21" s="3">
        <f t="shared" si="13"/>
        <v>5192.336653646096</v>
      </c>
      <c r="W21" s="3">
        <f t="shared" si="13"/>
        <v>6114.931606496924</v>
      </c>
      <c r="X21" s="3">
        <f t="shared" si="13"/>
        <v>7065.980662266265</v>
      </c>
      <c r="Y21" s="3">
        <f t="shared" si="13"/>
        <v>8036.063790255532</v>
      </c>
      <c r="AD21" s="3">
        <f t="shared" si="9"/>
        <v>24</v>
      </c>
      <c r="AE21" s="3">
        <f t="shared" si="10"/>
        <v>8997.708959378804</v>
      </c>
      <c r="AF21" s="3">
        <f t="shared" si="10"/>
        <v>8000.023301600857</v>
      </c>
      <c r="AG21" s="3">
        <f t="shared" si="10"/>
        <v>7006.623662286944</v>
      </c>
      <c r="AH21" s="3">
        <f t="shared" si="10"/>
        <v>6023.758691537885</v>
      </c>
      <c r="AI21" s="3">
        <f t="shared" si="10"/>
        <v>5062.929959548503</v>
      </c>
      <c r="AJ21" s="3">
        <f t="shared" si="10"/>
        <v>4141.858221397397</v>
      </c>
      <c r="AK21" s="3">
        <f t="shared" si="10"/>
        <v>3283.398094988337</v>
      </c>
      <c r="AL21" s="3">
        <f t="shared" si="10"/>
        <v>2511.9383184529834</v>
      </c>
      <c r="AM21" s="3">
        <f t="shared" si="10"/>
        <v>1848.1783754485477</v>
      </c>
      <c r="AN21" s="3">
        <f t="shared" si="10"/>
        <v>1304.2857517225639</v>
      </c>
      <c r="AO21" s="3">
        <f t="shared" si="10"/>
        <v>881.2631233299999</v>
      </c>
      <c r="AP21" s="3">
        <f t="shared" si="10"/>
        <v>569.534958656328</v>
      </c>
      <c r="AQ21" s="3">
        <f t="shared" si="10"/>
        <v>351.96178901765234</v>
      </c>
      <c r="AR21" s="3">
        <f t="shared" si="10"/>
        <v>208.0559280108455</v>
      </c>
      <c r="AS21" s="3">
        <f t="shared" si="10"/>
        <v>117.73982738809764</v>
      </c>
      <c r="AT21" s="3">
        <f t="shared" si="10"/>
        <v>63.858824128817105</v>
      </c>
      <c r="AU21" s="3">
        <f t="shared" si="14"/>
        <v>33.24086999776705</v>
      </c>
      <c r="AV21" s="3">
        <f t="shared" si="14"/>
        <v>16.63215535666461</v>
      </c>
      <c r="AW21" s="3">
        <f t="shared" si="14"/>
        <v>8.012442642465203</v>
      </c>
      <c r="AX21" s="3">
        <f t="shared" si="14"/>
        <v>3.722729523906537</v>
      </c>
      <c r="AY21" s="3">
        <f t="shared" si="14"/>
        <v>1.6710392650469572</v>
      </c>
      <c r="BB21" s="3">
        <f t="shared" si="11"/>
        <v>24</v>
      </c>
      <c r="BC21" s="7">
        <f t="shared" si="12"/>
        <v>5867.761327600689</v>
      </c>
      <c r="BD21" s="7">
        <f t="shared" si="20"/>
        <v>4870.267323041981</v>
      </c>
      <c r="BE21" s="7">
        <f t="shared" si="21"/>
        <v>3877.5836993936427</v>
      </c>
      <c r="BF21" s="7">
        <f t="shared" si="22"/>
        <v>2897.0000518148854</v>
      </c>
      <c r="BG21" s="7">
        <f t="shared" si="23"/>
        <v>1942.4611139699318</v>
      </c>
      <c r="BH21" s="7">
        <f t="shared" si="24"/>
        <v>1036.5959303817517</v>
      </c>
      <c r="BI21" s="7">
        <f t="shared" si="25"/>
        <v>210.7679177629725</v>
      </c>
      <c r="BJ21" s="7">
        <f t="shared" si="26"/>
        <v>-497.83652341220295</v>
      </c>
      <c r="BK21" s="7">
        <f t="shared" si="27"/>
        <v>-1051.7885844647208</v>
      </c>
      <c r="BL21" s="7">
        <f t="shared" si="28"/>
        <v>-1419.9957509091819</v>
      </c>
      <c r="BM21" s="7">
        <f t="shared" si="29"/>
        <v>-1583.227984861016</v>
      </c>
      <c r="BN21" s="7">
        <f t="shared" si="30"/>
        <v>-1536.7908667046086</v>
      </c>
      <c r="BO21" s="7">
        <f t="shared" si="31"/>
        <v>-1290.080206133738</v>
      </c>
      <c r="BP21" s="7">
        <f t="shared" si="32"/>
        <v>-863.5854555916167</v>
      </c>
      <c r="BQ21" s="7">
        <f t="shared" si="33"/>
        <v>-284.5337460192236</v>
      </c>
      <c r="BR21" s="7">
        <f t="shared" si="34"/>
        <v>417.38053520556514</v>
      </c>
      <c r="BS21" s="7">
        <f t="shared" si="15"/>
        <v>1213.5925255759785</v>
      </c>
      <c r="BT21" s="7">
        <f t="shared" si="16"/>
        <v>2078.968809002761</v>
      </c>
      <c r="BU21" s="7">
        <f t="shared" si="17"/>
        <v>2992.94404913939</v>
      </c>
      <c r="BV21" s="7">
        <f t="shared" si="18"/>
        <v>3939.7033917901717</v>
      </c>
      <c r="BW21" s="7">
        <f t="shared" si="19"/>
        <v>4907.734829520578</v>
      </c>
    </row>
    <row r="22" spans="4:75" ht="14.25">
      <c r="D22" s="3">
        <f t="shared" si="7"/>
        <v>22</v>
      </c>
      <c r="E22" s="3">
        <f t="shared" si="8"/>
        <v>0.02409291954730941</v>
      </c>
      <c r="F22" s="3">
        <f t="shared" si="8"/>
        <v>0.127162641297085</v>
      </c>
      <c r="G22" s="3">
        <f t="shared" si="8"/>
        <v>0.5578538366813852</v>
      </c>
      <c r="H22" s="3">
        <f t="shared" si="8"/>
        <v>2.0705627715338295</v>
      </c>
      <c r="I22" s="3">
        <f t="shared" si="8"/>
        <v>6.607588589416849</v>
      </c>
      <c r="J22" s="3">
        <f t="shared" si="8"/>
        <v>18.396443131139677</v>
      </c>
      <c r="K22" s="3">
        <f t="shared" si="8"/>
        <v>45.286573393859726</v>
      </c>
      <c r="L22" s="3">
        <f t="shared" si="8"/>
        <v>99.79067787919666</v>
      </c>
      <c r="M22" s="3">
        <f t="shared" si="8"/>
        <v>199.0795695409679</v>
      </c>
      <c r="N22" s="3">
        <f t="shared" si="8"/>
        <v>363.3708623090761</v>
      </c>
      <c r="O22" s="3">
        <f t="shared" si="8"/>
        <v>612.7864446194708</v>
      </c>
      <c r="P22" s="3">
        <f t="shared" si="8"/>
        <v>963.5292632275468</v>
      </c>
      <c r="Q22" s="3">
        <f t="shared" si="8"/>
        <v>1424.6913832251375</v>
      </c>
      <c r="R22" s="3">
        <f t="shared" si="8"/>
        <v>1996.6430890224801</v>
      </c>
      <c r="S22" s="3">
        <f t="shared" si="8"/>
        <v>2671.604017303147</v>
      </c>
      <c r="T22" s="3">
        <f t="shared" si="8"/>
        <v>3435.7192715557067</v>
      </c>
      <c r="U22" s="3">
        <f t="shared" si="13"/>
        <v>4272.05246673798</v>
      </c>
      <c r="V22" s="3">
        <f t="shared" si="13"/>
        <v>5163.362938922073</v>
      </c>
      <c r="W22" s="3">
        <f t="shared" si="13"/>
        <v>6094.168770557342</v>
      </c>
      <c r="X22" s="3">
        <f t="shared" si="13"/>
        <v>7051.853029350234</v>
      </c>
      <c r="Y22" s="3">
        <f t="shared" si="13"/>
        <v>8026.926880264611</v>
      </c>
      <c r="AD22" s="3">
        <f t="shared" si="9"/>
        <v>22</v>
      </c>
      <c r="AE22" s="3">
        <f t="shared" si="10"/>
        <v>8997.670836776277</v>
      </c>
      <c r="AF22" s="3">
        <f t="shared" si="10"/>
        <v>7999.275840984195</v>
      </c>
      <c r="AG22" s="3">
        <f t="shared" si="10"/>
        <v>7004.106614572625</v>
      </c>
      <c r="AH22" s="3">
        <f t="shared" si="10"/>
        <v>6017.557953289084</v>
      </c>
      <c r="AI22" s="3">
        <f t="shared" si="10"/>
        <v>5050.338086490367</v>
      </c>
      <c r="AJ22" s="3">
        <f t="shared" si="10"/>
        <v>4120.011174900126</v>
      </c>
      <c r="AK22" s="3">
        <f t="shared" si="10"/>
        <v>3250.414532004226</v>
      </c>
      <c r="AL22" s="3">
        <f t="shared" si="10"/>
        <v>2468.0450183535795</v>
      </c>
      <c r="AM22" s="3">
        <f t="shared" si="10"/>
        <v>1796.1443927956752</v>
      </c>
      <c r="AN22" s="3">
        <f t="shared" si="10"/>
        <v>1248.8249106748262</v>
      </c>
      <c r="AO22" s="3">
        <f t="shared" si="10"/>
        <v>827.6759740522357</v>
      </c>
      <c r="AP22" s="3">
        <f t="shared" si="10"/>
        <v>522.2465185422116</v>
      </c>
      <c r="AQ22" s="3">
        <f t="shared" si="10"/>
        <v>313.5917837481311</v>
      </c>
      <c r="AR22" s="3">
        <f t="shared" si="10"/>
        <v>179.25204860069516</v>
      </c>
      <c r="AS22" s="3">
        <f t="shared" si="10"/>
        <v>97.62155658330266</v>
      </c>
      <c r="AT22" s="3">
        <f t="shared" si="10"/>
        <v>50.71693845062373</v>
      </c>
      <c r="AU22" s="3">
        <f t="shared" si="14"/>
        <v>25.17396664135606</v>
      </c>
      <c r="AV22" s="3">
        <f t="shared" si="14"/>
        <v>11.958867190969045</v>
      </c>
      <c r="AW22" s="3">
        <f t="shared" si="14"/>
        <v>5.4471404002287045</v>
      </c>
      <c r="AX22" s="3">
        <f t="shared" si="14"/>
        <v>2.3835018535404515</v>
      </c>
      <c r="AY22" s="3">
        <f t="shared" si="14"/>
        <v>1.0038494897535557</v>
      </c>
      <c r="BB22" s="3">
        <f t="shared" si="11"/>
        <v>22</v>
      </c>
      <c r="BC22" s="7">
        <f t="shared" si="12"/>
        <v>5867.694929695825</v>
      </c>
      <c r="BD22" s="7">
        <f t="shared" si="20"/>
        <v>4869.403003625493</v>
      </c>
      <c r="BE22" s="7">
        <f t="shared" si="21"/>
        <v>3874.664468409307</v>
      </c>
      <c r="BF22" s="7">
        <f t="shared" si="22"/>
        <v>2889.6285160606185</v>
      </c>
      <c r="BG22" s="7">
        <f t="shared" si="23"/>
        <v>1926.9456750797835</v>
      </c>
      <c r="BH22" s="7">
        <f t="shared" si="24"/>
        <v>1008.4076180312659</v>
      </c>
      <c r="BI22" s="7">
        <f t="shared" si="25"/>
        <v>165.70110539808593</v>
      </c>
      <c r="BJ22" s="7">
        <f t="shared" si="26"/>
        <v>-562.1643037672238</v>
      </c>
      <c r="BK22" s="7">
        <f t="shared" si="27"/>
        <v>-1134.7760376633569</v>
      </c>
      <c r="BL22" s="7">
        <f t="shared" si="28"/>
        <v>-1517.8042270160977</v>
      </c>
      <c r="BM22" s="7">
        <f t="shared" si="29"/>
        <v>-1689.5375813282935</v>
      </c>
      <c r="BN22" s="7">
        <f t="shared" si="30"/>
        <v>-1644.2242182302416</v>
      </c>
      <c r="BO22" s="7">
        <f t="shared" si="31"/>
        <v>-1391.7168330267314</v>
      </c>
      <c r="BP22" s="7">
        <f t="shared" si="32"/>
        <v>-954.1048623768247</v>
      </c>
      <c r="BQ22" s="7">
        <f t="shared" si="33"/>
        <v>-360.77442611355036</v>
      </c>
      <c r="BR22" s="7">
        <f t="shared" si="34"/>
        <v>356.4362100063304</v>
      </c>
      <c r="BS22" s="7">
        <f t="shared" si="15"/>
        <v>1167.2264333793355</v>
      </c>
      <c r="BT22" s="7">
        <f t="shared" si="16"/>
        <v>2045.321806113042</v>
      </c>
      <c r="BU22" s="7">
        <f t="shared" si="17"/>
        <v>2969.615910957571</v>
      </c>
      <c r="BV22" s="7">
        <f t="shared" si="18"/>
        <v>3924.2365312037737</v>
      </c>
      <c r="BW22" s="7">
        <f t="shared" si="19"/>
        <v>4897.930729754365</v>
      </c>
    </row>
    <row r="23" spans="4:75" ht="14.25">
      <c r="D23" s="3">
        <f t="shared" si="7"/>
        <v>20</v>
      </c>
      <c r="E23" s="3">
        <f t="shared" si="8"/>
        <v>0.009599361689197838</v>
      </c>
      <c r="F23" s="3">
        <f t="shared" si="8"/>
        <v>0.05881875006982007</v>
      </c>
      <c r="G23" s="3">
        <f t="shared" si="8"/>
        <v>0.29396258843890877</v>
      </c>
      <c r="H23" s="3">
        <f t="shared" si="8"/>
        <v>1.2219371937776273</v>
      </c>
      <c r="I23" s="3">
        <f t="shared" si="8"/>
        <v>4.299903936949818</v>
      </c>
      <c r="J23" s="3">
        <f t="shared" si="8"/>
        <v>13.016919271862776</v>
      </c>
      <c r="K23" s="3">
        <f t="shared" si="8"/>
        <v>34.403055330913276</v>
      </c>
      <c r="L23" s="3">
        <f t="shared" si="8"/>
        <v>80.467363349283</v>
      </c>
      <c r="M23" s="3">
        <f t="shared" si="8"/>
        <v>168.66782165394034</v>
      </c>
      <c r="N23" s="3">
        <f t="shared" si="8"/>
        <v>320.5564083840618</v>
      </c>
      <c r="O23" s="3">
        <f t="shared" si="8"/>
        <v>558.4233633029035</v>
      </c>
      <c r="P23" s="3">
        <f t="shared" si="8"/>
        <v>900.8029117621863</v>
      </c>
      <c r="Q23" s="3">
        <f t="shared" si="8"/>
        <v>1358.4662775975667</v>
      </c>
      <c r="R23" s="3">
        <f t="shared" si="8"/>
        <v>1932.2662820713012</v>
      </c>
      <c r="S23" s="3">
        <f t="shared" si="8"/>
        <v>2613.652357909483</v>
      </c>
      <c r="T23" s="3">
        <f t="shared" si="8"/>
        <v>3387.15939069289</v>
      </c>
      <c r="U23" s="3">
        <f t="shared" si="13"/>
        <v>4233.998842904257</v>
      </c>
      <c r="V23" s="3">
        <f t="shared" si="13"/>
        <v>5135.358980715449</v>
      </c>
      <c r="W23" s="3">
        <f t="shared" si="13"/>
        <v>6074.749118240157</v>
      </c>
      <c r="X23" s="3">
        <f t="shared" si="13"/>
        <v>7039.132582958606</v>
      </c>
      <c r="Y23" s="3">
        <f t="shared" si="13"/>
        <v>8019.0518735337755</v>
      </c>
      <c r="AD23" s="3">
        <f t="shared" si="9"/>
        <v>20</v>
      </c>
      <c r="AE23" s="3">
        <f t="shared" si="10"/>
        <v>8997.734225864318</v>
      </c>
      <c r="AF23" s="3">
        <f t="shared" si="10"/>
        <v>7998.7985971419475</v>
      </c>
      <c r="AG23" s="3">
        <f t="shared" si="10"/>
        <v>7002.150272928306</v>
      </c>
      <c r="AH23" s="3">
        <f t="shared" si="10"/>
        <v>6012.256661584557</v>
      </c>
      <c r="AI23" s="3">
        <f t="shared" si="10"/>
        <v>5038.817514458773</v>
      </c>
      <c r="AJ23" s="3">
        <f t="shared" si="10"/>
        <v>4098.97086068787</v>
      </c>
      <c r="AK23" s="3">
        <f t="shared" si="10"/>
        <v>3217.4240091873107</v>
      </c>
      <c r="AL23" s="3">
        <f t="shared" si="10"/>
        <v>2422.9932328002324</v>
      </c>
      <c r="AM23" s="3">
        <f t="shared" si="10"/>
        <v>1741.9369920963873</v>
      </c>
      <c r="AN23" s="3">
        <f t="shared" si="10"/>
        <v>1190.7711307659993</v>
      </c>
      <c r="AO23" s="3">
        <f t="shared" si="10"/>
        <v>771.83800290203</v>
      </c>
      <c r="AP23" s="3">
        <f t="shared" si="10"/>
        <v>473.6160454557448</v>
      </c>
      <c r="AQ23" s="3">
        <f t="shared" si="10"/>
        <v>274.95777859021473</v>
      </c>
      <c r="AR23" s="3">
        <f t="shared" si="10"/>
        <v>151.06468429047482</v>
      </c>
      <c r="AS23" s="3">
        <f t="shared" si="10"/>
        <v>78.61688917101174</v>
      </c>
      <c r="AT23" s="3">
        <f t="shared" si="10"/>
        <v>38.80857129295305</v>
      </c>
      <c r="AU23" s="3">
        <f t="shared" si="14"/>
        <v>18.203121839047185</v>
      </c>
      <c r="AV23" s="3">
        <f t="shared" si="14"/>
        <v>8.128595989969767</v>
      </c>
      <c r="AW23" s="3">
        <f t="shared" si="14"/>
        <v>3.4629179542623945</v>
      </c>
      <c r="AX23" s="3">
        <f t="shared" si="14"/>
        <v>1.4104685883997163</v>
      </c>
      <c r="AY23" s="3">
        <f t="shared" si="14"/>
        <v>0.5504616916240117</v>
      </c>
      <c r="BB23" s="3">
        <f t="shared" si="11"/>
        <v>20</v>
      </c>
      <c r="BC23" s="7">
        <f t="shared" si="12"/>
        <v>5867.743825226007</v>
      </c>
      <c r="BD23" s="7">
        <f t="shared" si="20"/>
        <v>4868.857415892017</v>
      </c>
      <c r="BE23" s="7">
        <f t="shared" si="21"/>
        <v>3872.444235516745</v>
      </c>
      <c r="BF23" s="7">
        <f t="shared" si="22"/>
        <v>2883.4785987783343</v>
      </c>
      <c r="BG23" s="7">
        <f t="shared" si="23"/>
        <v>1913.1174183957228</v>
      </c>
      <c r="BH23" s="7">
        <f t="shared" si="24"/>
        <v>981.9877799597334</v>
      </c>
      <c r="BI23" s="7">
        <f t="shared" si="25"/>
        <v>121.82706451822378</v>
      </c>
      <c r="BJ23" s="7">
        <f t="shared" si="26"/>
        <v>-626.5394038504846</v>
      </c>
      <c r="BK23" s="7">
        <f t="shared" si="27"/>
        <v>-1219.3951862496724</v>
      </c>
      <c r="BL23" s="7">
        <f t="shared" si="28"/>
        <v>-1618.672460849939</v>
      </c>
      <c r="BM23" s="7">
        <f t="shared" si="29"/>
        <v>-1799.7386337950666</v>
      </c>
      <c r="BN23" s="7">
        <f t="shared" si="30"/>
        <v>-1755.5810427820688</v>
      </c>
      <c r="BO23" s="7">
        <f t="shared" si="31"/>
        <v>-1496.5759438122186</v>
      </c>
      <c r="BP23" s="7">
        <f t="shared" si="32"/>
        <v>-1046.669033638224</v>
      </c>
      <c r="BQ23" s="7">
        <f t="shared" si="33"/>
        <v>-437.73075291950545</v>
      </c>
      <c r="BR23" s="7">
        <f t="shared" si="34"/>
        <v>295.96796198584343</v>
      </c>
      <c r="BS23" s="7">
        <f t="shared" si="15"/>
        <v>1122.2019647433044</v>
      </c>
      <c r="BT23" s="7">
        <f t="shared" si="16"/>
        <v>2013.487576705419</v>
      </c>
      <c r="BU23" s="7">
        <f t="shared" si="17"/>
        <v>2948.21203619442</v>
      </c>
      <c r="BV23" s="7">
        <f t="shared" si="18"/>
        <v>3910.5430515470052</v>
      </c>
      <c r="BW23" s="7">
        <f t="shared" si="19"/>
        <v>4889.6023352254</v>
      </c>
    </row>
    <row r="24" spans="4:75" ht="14.25">
      <c r="D24" s="3">
        <f t="shared" si="7"/>
        <v>18</v>
      </c>
      <c r="E24" s="3">
        <f t="shared" si="8"/>
        <v>0.0031617572412983574</v>
      </c>
      <c r="F24" s="3">
        <f t="shared" si="8"/>
        <v>0.023240881314056328</v>
      </c>
      <c r="G24" s="3">
        <f t="shared" si="8"/>
        <v>0.13616052653016641</v>
      </c>
      <c r="H24" s="3">
        <f t="shared" si="8"/>
        <v>0.649723735124045</v>
      </c>
      <c r="I24" s="3">
        <f t="shared" si="8"/>
        <v>2.575138021733906</v>
      </c>
      <c r="J24" s="3">
        <f t="shared" si="8"/>
        <v>8.63033709486632</v>
      </c>
      <c r="K24" s="3">
        <f t="shared" si="8"/>
        <v>24.861655967528918</v>
      </c>
      <c r="L24" s="3">
        <f t="shared" si="8"/>
        <v>62.49975106455281</v>
      </c>
      <c r="M24" s="3">
        <f t="shared" si="8"/>
        <v>139.04969991456574</v>
      </c>
      <c r="N24" s="3">
        <f t="shared" si="8"/>
        <v>277.38920541801417</v>
      </c>
      <c r="O24" s="3">
        <f t="shared" si="8"/>
        <v>502.29041547443376</v>
      </c>
      <c r="P24" s="3">
        <f t="shared" si="8"/>
        <v>835.1355033205091</v>
      </c>
      <c r="Q24" s="3">
        <f t="shared" si="8"/>
        <v>1288.8267077335113</v>
      </c>
      <c r="R24" s="3">
        <f t="shared" si="8"/>
        <v>1864.8554786030836</v>
      </c>
      <c r="S24" s="3">
        <f t="shared" si="8"/>
        <v>2553.710629980029</v>
      </c>
      <c r="T24" s="3">
        <f t="shared" si="8"/>
        <v>3337.9169912883663</v>
      </c>
      <c r="U24" s="3">
        <f t="shared" si="13"/>
        <v>4196.4318542822075</v>
      </c>
      <c r="V24" s="3">
        <f t="shared" si="13"/>
        <v>5108.62233114837</v>
      </c>
      <c r="W24" s="3">
        <f t="shared" si="13"/>
        <v>6056.931711166471</v>
      </c>
      <c r="X24" s="3">
        <f t="shared" si="13"/>
        <v>7027.988949647552</v>
      </c>
      <c r="Y24" s="3">
        <f t="shared" si="13"/>
        <v>8012.512618618472</v>
      </c>
      <c r="AD24" s="3">
        <f t="shared" si="9"/>
        <v>18</v>
      </c>
      <c r="AE24" s="3">
        <f t="shared" si="10"/>
        <v>8997.87370179387</v>
      </c>
      <c r="AF24" s="3">
        <f t="shared" si="10"/>
        <v>7998.551542335907</v>
      </c>
      <c r="AG24" s="3">
        <f t="shared" si="10"/>
        <v>7000.7274918376315</v>
      </c>
      <c r="AH24" s="3">
        <f t="shared" si="10"/>
        <v>6007.898338172097</v>
      </c>
      <c r="AI24" s="3">
        <f t="shared" si="10"/>
        <v>5028.5265236668565</v>
      </c>
      <c r="AJ24" s="3">
        <f t="shared" si="10"/>
        <v>4078.9696648496392</v>
      </c>
      <c r="AK24" s="3">
        <f t="shared" si="10"/>
        <v>3184.5922381417404</v>
      </c>
      <c r="AL24" s="3">
        <f t="shared" si="10"/>
        <v>2376.7329959438503</v>
      </c>
      <c r="AM24" s="3">
        <f t="shared" si="10"/>
        <v>1685.2639071871054</v>
      </c>
      <c r="AN24" s="3">
        <f t="shared" si="10"/>
        <v>1129.7247448883863</v>
      </c>
      <c r="AO24" s="3">
        <f t="shared" si="10"/>
        <v>713.4441028025394</v>
      </c>
      <c r="AP24" s="3">
        <f t="shared" si="10"/>
        <v>423.5637099717969</v>
      </c>
      <c r="AQ24" s="3">
        <f t="shared" si="10"/>
        <v>236.19858149151514</v>
      </c>
      <c r="AR24" s="3">
        <f t="shared" si="10"/>
        <v>123.74478426369024</v>
      </c>
      <c r="AS24" s="3">
        <f t="shared" si="10"/>
        <v>60.967598389725936</v>
      </c>
      <c r="AT24" s="3">
        <f t="shared" si="10"/>
        <v>28.292548268842324</v>
      </c>
      <c r="AU24" s="3">
        <f t="shared" si="14"/>
        <v>12.390752327754115</v>
      </c>
      <c r="AV24" s="3">
        <f t="shared" si="14"/>
        <v>5.1326749177172815</v>
      </c>
      <c r="AW24" s="3">
        <f t="shared" si="14"/>
        <v>2.0158082772559567</v>
      </c>
      <c r="AX24" s="3">
        <f t="shared" si="14"/>
        <v>0.7524708035102421</v>
      </c>
      <c r="AY24" s="3">
        <f t="shared" si="14"/>
        <v>0.26764030224495095</v>
      </c>
      <c r="BB24" s="3">
        <f t="shared" si="11"/>
        <v>18</v>
      </c>
      <c r="BC24" s="7">
        <f t="shared" si="12"/>
        <v>5867.8768635511115</v>
      </c>
      <c r="BD24" s="7">
        <f t="shared" si="20"/>
        <v>4868.574783217221</v>
      </c>
      <c r="BE24" s="7">
        <f t="shared" si="21"/>
        <v>3870.8636523641617</v>
      </c>
      <c r="BF24" s="7">
        <f t="shared" si="22"/>
        <v>2878.5480619072214</v>
      </c>
      <c r="BG24" s="7">
        <f t="shared" si="23"/>
        <v>1901.1016616885909</v>
      </c>
      <c r="BH24" s="7">
        <f t="shared" si="24"/>
        <v>957.6000019445055</v>
      </c>
      <c r="BI24" s="7">
        <f t="shared" si="25"/>
        <v>79.45389410926919</v>
      </c>
      <c r="BJ24" s="7">
        <f t="shared" si="26"/>
        <v>-690.7672529915972</v>
      </c>
      <c r="BK24" s="7">
        <f t="shared" si="27"/>
        <v>-1305.686392898329</v>
      </c>
      <c r="BL24" s="7">
        <f t="shared" si="28"/>
        <v>-1722.8860496935995</v>
      </c>
      <c r="BM24" s="7">
        <f t="shared" si="29"/>
        <v>-1914.2654817230268</v>
      </c>
      <c r="BN24" s="7">
        <f t="shared" si="30"/>
        <v>-1871.300786707694</v>
      </c>
      <c r="BO24" s="7">
        <f t="shared" si="31"/>
        <v>-1604.9747107749736</v>
      </c>
      <c r="BP24" s="7">
        <f t="shared" si="32"/>
        <v>-1141.3997371332262</v>
      </c>
      <c r="BQ24" s="7">
        <f t="shared" si="33"/>
        <v>-515.3217716302452</v>
      </c>
      <c r="BR24" s="7">
        <f t="shared" si="34"/>
        <v>236.2095395572087</v>
      </c>
      <c r="BS24" s="7">
        <f t="shared" si="15"/>
        <v>1078.8226066099614</v>
      </c>
      <c r="BT24" s="7">
        <f t="shared" si="16"/>
        <v>1983.755006066087</v>
      </c>
      <c r="BU24" s="7">
        <f t="shared" si="17"/>
        <v>2928.9475194437273</v>
      </c>
      <c r="BV24" s="7">
        <f t="shared" si="18"/>
        <v>3898.7414204510615</v>
      </c>
      <c r="BW24" s="7">
        <f t="shared" si="19"/>
        <v>4882.780258920717</v>
      </c>
    </row>
    <row r="25" spans="4:75" ht="14.25">
      <c r="D25" s="3">
        <f t="shared" si="7"/>
        <v>16</v>
      </c>
      <c r="E25" s="3">
        <f t="shared" si="8"/>
        <v>0.0008031832383823614</v>
      </c>
      <c r="F25" s="3">
        <f t="shared" si="8"/>
        <v>0.007409099692370524</v>
      </c>
      <c r="G25" s="3">
        <f t="shared" si="8"/>
        <v>0.05292119906216719</v>
      </c>
      <c r="H25" s="3">
        <f t="shared" si="8"/>
        <v>0.2998916951224153</v>
      </c>
      <c r="I25" s="3">
        <f t="shared" si="8"/>
        <v>1.378265369566435</v>
      </c>
      <c r="J25" s="3">
        <f t="shared" si="8"/>
        <v>5.2415371502569315</v>
      </c>
      <c r="K25" s="3">
        <f t="shared" si="8"/>
        <v>16.801824008460585</v>
      </c>
      <c r="L25" s="3">
        <f t="shared" si="8"/>
        <v>46.178460964255464</v>
      </c>
      <c r="M25" s="3">
        <f t="shared" si="8"/>
        <v>110.5624529719853</v>
      </c>
      <c r="N25" s="3">
        <f t="shared" si="8"/>
        <v>234.0544532906797</v>
      </c>
      <c r="O25" s="3">
        <f t="shared" si="8"/>
        <v>444.25518598525923</v>
      </c>
      <c r="P25" s="3">
        <f t="shared" si="8"/>
        <v>766.0760265596164</v>
      </c>
      <c r="Q25" s="3">
        <f t="shared" si="8"/>
        <v>1215.1857845482373</v>
      </c>
      <c r="R25" s="3">
        <f t="shared" si="8"/>
        <v>1793.9425799001729</v>
      </c>
      <c r="S25" s="3">
        <f t="shared" si="8"/>
        <v>2491.605617199417</v>
      </c>
      <c r="T25" s="3">
        <f t="shared" si="8"/>
        <v>3288.1313772291833</v>
      </c>
      <c r="U25" s="3">
        <f t="shared" si="13"/>
        <v>4159.689094412002</v>
      </c>
      <c r="V25" s="3">
        <f t="shared" si="13"/>
        <v>5083.531079426699</v>
      </c>
      <c r="W25" s="3">
        <f t="shared" si="13"/>
        <v>6041.014274521876</v>
      </c>
      <c r="X25" s="3">
        <f t="shared" si="13"/>
        <v>7018.58928544083</v>
      </c>
      <c r="Y25" s="3">
        <f t="shared" si="13"/>
        <v>8007.355870624604</v>
      </c>
      <c r="AD25" s="3">
        <f t="shared" si="9"/>
        <v>16</v>
      </c>
      <c r="AE25" s="3">
        <f t="shared" si="10"/>
        <v>8998.065176453747</v>
      </c>
      <c r="AF25" s="3">
        <f t="shared" si="10"/>
        <v>7998.488094657463</v>
      </c>
      <c r="AG25" s="3">
        <f t="shared" si="10"/>
        <v>6999.791043661582</v>
      </c>
      <c r="AH25" s="3">
        <f t="shared" si="10"/>
        <v>6004.504963823121</v>
      </c>
      <c r="AI25" s="3">
        <f t="shared" si="10"/>
        <v>5019.633034595339</v>
      </c>
      <c r="AJ25" s="3">
        <f t="shared" si="10"/>
        <v>4060.2997174041047</v>
      </c>
      <c r="AK25" s="3">
        <f t="shared" si="10"/>
        <v>3152.159806820884</v>
      </c>
      <c r="AL25" s="3">
        <f t="shared" si="10"/>
        <v>2329.2333424078497</v>
      </c>
      <c r="AM25" s="3">
        <f t="shared" si="10"/>
        <v>1625.762058829765</v>
      </c>
      <c r="AN25" s="3">
        <f t="shared" si="10"/>
        <v>1065.1713426202186</v>
      </c>
      <c r="AO25" s="3">
        <f t="shared" si="10"/>
        <v>652.1144191786807</v>
      </c>
      <c r="AP25" s="3">
        <f t="shared" si="10"/>
        <v>372.0205240645737</v>
      </c>
      <c r="AQ25" s="3">
        <f t="shared" si="10"/>
        <v>197.52707648175692</v>
      </c>
      <c r="AR25" s="3">
        <f t="shared" si="10"/>
        <v>97.6237849561603</v>
      </c>
      <c r="AS25" s="3">
        <f t="shared" si="10"/>
        <v>44.96009828504475</v>
      </c>
      <c r="AT25" s="3">
        <f t="shared" si="10"/>
        <v>19.329399700485283</v>
      </c>
      <c r="AU25" s="3">
        <f t="shared" si="14"/>
        <v>7.775309362521625</v>
      </c>
      <c r="AV25" s="3">
        <f t="shared" si="14"/>
        <v>2.9339561999539967</v>
      </c>
      <c r="AW25" s="3">
        <f t="shared" si="14"/>
        <v>1.041450645027183</v>
      </c>
      <c r="AX25" s="3">
        <f t="shared" si="14"/>
        <v>0.3487604578531531</v>
      </c>
      <c r="AY25" s="3">
        <f t="shared" si="14"/>
        <v>0.11050561398169911</v>
      </c>
      <c r="BB25" s="3">
        <f t="shared" si="11"/>
        <v>16</v>
      </c>
      <c r="BC25" s="7">
        <f t="shared" si="12"/>
        <v>5868.0659796369855</v>
      </c>
      <c r="BD25" s="7">
        <f t="shared" si="20"/>
        <v>4868.495503757155</v>
      </c>
      <c r="BE25" s="7">
        <f t="shared" si="21"/>
        <v>3869.8439648606445</v>
      </c>
      <c r="BF25" s="7">
        <f t="shared" si="22"/>
        <v>2874.804855518244</v>
      </c>
      <c r="BG25" s="7">
        <f t="shared" si="23"/>
        <v>1891.0112999649054</v>
      </c>
      <c r="BH25" s="7">
        <f t="shared" si="24"/>
        <v>935.5412545543618</v>
      </c>
      <c r="BI25" s="7">
        <f t="shared" si="25"/>
        <v>38.96163082934481</v>
      </c>
      <c r="BJ25" s="7">
        <f t="shared" si="26"/>
        <v>-754.5881966278948</v>
      </c>
      <c r="BK25" s="7">
        <f t="shared" si="27"/>
        <v>-1393.6754881982497</v>
      </c>
      <c r="BL25" s="7">
        <f t="shared" si="28"/>
        <v>-1830.7742040891017</v>
      </c>
      <c r="BM25" s="7">
        <f t="shared" si="29"/>
        <v>-2033.63039483606</v>
      </c>
      <c r="BN25" s="7">
        <f t="shared" si="30"/>
        <v>-1991.90344937581</v>
      </c>
      <c r="BO25" s="7">
        <f t="shared" si="31"/>
        <v>-1717.2871389700058</v>
      </c>
      <c r="BP25" s="7">
        <f t="shared" si="32"/>
        <v>-1238.4336351436668</v>
      </c>
      <c r="BQ25" s="7">
        <f t="shared" si="33"/>
        <v>-593.4342845155384</v>
      </c>
      <c r="BR25" s="7">
        <f t="shared" si="34"/>
        <v>177.46077692966855</v>
      </c>
      <c r="BS25" s="7">
        <f t="shared" si="15"/>
        <v>1037.4644037745238</v>
      </c>
      <c r="BT25" s="7">
        <f t="shared" si="16"/>
        <v>1956.465035626653</v>
      </c>
      <c r="BU25" s="7">
        <f t="shared" si="17"/>
        <v>2912.0557251669034</v>
      </c>
      <c r="BV25" s="7">
        <f t="shared" si="18"/>
        <v>3888.9380458986834</v>
      </c>
      <c r="BW25" s="7">
        <f t="shared" si="19"/>
        <v>4877.466376238585</v>
      </c>
    </row>
    <row r="26" spans="4:75" ht="14.25">
      <c r="D26" s="3">
        <f t="shared" si="7"/>
        <v>14</v>
      </c>
      <c r="E26" s="3">
        <f t="shared" si="8"/>
        <v>0.00014119137806843825</v>
      </c>
      <c r="F26" s="3">
        <f t="shared" si="8"/>
        <v>0.0017431402312646088</v>
      </c>
      <c r="G26" s="3">
        <f t="shared" si="8"/>
        <v>0.016054151593297483</v>
      </c>
      <c r="H26" s="3">
        <f t="shared" si="8"/>
        <v>0.11339785384933343</v>
      </c>
      <c r="I26" s="3">
        <f t="shared" si="8"/>
        <v>0.6299213299915891</v>
      </c>
      <c r="J26" s="3">
        <f t="shared" si="8"/>
        <v>2.815686060738045</v>
      </c>
      <c r="K26" s="3">
        <f t="shared" si="8"/>
        <v>10.343215539461141</v>
      </c>
      <c r="L26" s="3">
        <f t="shared" si="8"/>
        <v>31.841307303451686</v>
      </c>
      <c r="M26" s="3">
        <f t="shared" si="8"/>
        <v>83.66038422319389</v>
      </c>
      <c r="N26" s="3">
        <f t="shared" si="8"/>
        <v>190.85099997742054</v>
      </c>
      <c r="O26" s="3">
        <f t="shared" si="8"/>
        <v>384.1950988545541</v>
      </c>
      <c r="P26" s="3">
        <f t="shared" si="8"/>
        <v>693.0463580423457</v>
      </c>
      <c r="Q26" s="3">
        <f t="shared" si="8"/>
        <v>1136.7661323621505</v>
      </c>
      <c r="R26" s="3">
        <f t="shared" si="8"/>
        <v>1718.9264722439257</v>
      </c>
      <c r="S26" s="3">
        <f t="shared" si="8"/>
        <v>2427.1607802448452</v>
      </c>
      <c r="T26" s="3">
        <f t="shared" si="8"/>
        <v>3238.04887216293</v>
      </c>
      <c r="U26" s="3">
        <f t="shared" si="13"/>
        <v>4124.248133353642</v>
      </c>
      <c r="V26" s="3">
        <f t="shared" si="13"/>
        <v>5060.564040817182</v>
      </c>
      <c r="W26" s="3">
        <f t="shared" si="13"/>
        <v>6027.327378482521</v>
      </c>
      <c r="X26" s="3">
        <f t="shared" si="13"/>
        <v>7011.078698933947</v>
      </c>
      <c r="Y26" s="3">
        <f t="shared" si="13"/>
        <v>8003.58211802513</v>
      </c>
      <c r="AD26" s="3">
        <f t="shared" si="9"/>
        <v>14</v>
      </c>
      <c r="AE26" s="3">
        <f t="shared" si="10"/>
        <v>8998.287896068145</v>
      </c>
      <c r="AF26" s="3">
        <f t="shared" si="10"/>
        <v>7998.558085338831</v>
      </c>
      <c r="AG26" s="3">
        <f t="shared" si="10"/>
        <v>6999.271114843319</v>
      </c>
      <c r="AH26" s="3">
        <f t="shared" si="10"/>
        <v>6002.0636755636115</v>
      </c>
      <c r="AI26" s="3">
        <f t="shared" si="10"/>
        <v>5012.302562371799</v>
      </c>
      <c r="AJ26" s="3">
        <f t="shared" si="10"/>
        <v>4043.326094830587</v>
      </c>
      <c r="AK26" s="3">
        <f t="shared" si="10"/>
        <v>3120.4795631966626</v>
      </c>
      <c r="AL26" s="3">
        <f t="shared" si="10"/>
        <v>2280.5041183840513</v>
      </c>
      <c r="AM26" s="3">
        <f t="shared" si="10"/>
        <v>1562.9717389784855</v>
      </c>
      <c r="AN26" s="3">
        <f t="shared" si="10"/>
        <v>996.4295492497185</v>
      </c>
      <c r="AO26" s="3">
        <f t="shared" si="10"/>
        <v>587.3666402682757</v>
      </c>
      <c r="AP26" s="3">
        <f t="shared" si="10"/>
        <v>318.9470715502357</v>
      </c>
      <c r="AQ26" s="3">
        <f t="shared" si="10"/>
        <v>159.27137208566</v>
      </c>
      <c r="AR26" s="3">
        <f t="shared" si="10"/>
        <v>73.14125405531331</v>
      </c>
      <c r="AS26" s="3">
        <f t="shared" si="10"/>
        <v>30.925885641798004</v>
      </c>
      <c r="AT26" s="3">
        <f t="shared" si="10"/>
        <v>12.065034168841521</v>
      </c>
      <c r="AU26" s="3">
        <f t="shared" si="14"/>
        <v>4.354683902732603</v>
      </c>
      <c r="AV26" s="3">
        <f t="shared" si="14"/>
        <v>1.4586536841490982</v>
      </c>
      <c r="AW26" s="3">
        <f t="shared" si="14"/>
        <v>0.45494731067084615</v>
      </c>
      <c r="AX26" s="3">
        <f t="shared" si="14"/>
        <v>0.13257956889393085</v>
      </c>
      <c r="AY26" s="3">
        <f t="shared" si="14"/>
        <v>0.036224387908869726</v>
      </c>
      <c r="BB26" s="3">
        <f t="shared" si="11"/>
        <v>14</v>
      </c>
      <c r="BC26" s="7">
        <f t="shared" si="12"/>
        <v>5868.288037259523</v>
      </c>
      <c r="BD26" s="7">
        <f t="shared" si="20"/>
        <v>4868.559828479062</v>
      </c>
      <c r="BE26" s="7">
        <f t="shared" si="21"/>
        <v>3869.2871689949125</v>
      </c>
      <c r="BF26" s="7">
        <f t="shared" si="22"/>
        <v>2872.1770734174606</v>
      </c>
      <c r="BG26" s="7">
        <f t="shared" si="23"/>
        <v>1882.9324837017903</v>
      </c>
      <c r="BH26" s="7">
        <f t="shared" si="24"/>
        <v>916.1417808913252</v>
      </c>
      <c r="BI26" s="7">
        <f t="shared" si="25"/>
        <v>0.822778736123837</v>
      </c>
      <c r="BJ26" s="7">
        <f t="shared" si="26"/>
        <v>-817.6545743124971</v>
      </c>
      <c r="BK26" s="7">
        <f t="shared" si="27"/>
        <v>-1483.3678767983206</v>
      </c>
      <c r="BL26" s="7">
        <f t="shared" si="28"/>
        <v>-1942.719450772861</v>
      </c>
      <c r="BM26" s="7">
        <f t="shared" si="29"/>
        <v>-2158.4382608771703</v>
      </c>
      <c r="BN26" s="7">
        <f t="shared" si="30"/>
        <v>-2118.0065704074186</v>
      </c>
      <c r="BO26" s="7">
        <f t="shared" si="31"/>
        <v>-1833.9624955521895</v>
      </c>
      <c r="BP26" s="7">
        <f t="shared" si="32"/>
        <v>-1337.932273700761</v>
      </c>
      <c r="BQ26" s="7">
        <f t="shared" si="33"/>
        <v>-671.9133341133565</v>
      </c>
      <c r="BR26" s="7">
        <f t="shared" si="34"/>
        <v>120.11390633177143</v>
      </c>
      <c r="BS26" s="7">
        <f t="shared" si="15"/>
        <v>998.6028172563738</v>
      </c>
      <c r="BT26" s="7">
        <f t="shared" si="16"/>
        <v>1932.022694501331</v>
      </c>
      <c r="BU26" s="7">
        <f t="shared" si="17"/>
        <v>2897.7823257931923</v>
      </c>
      <c r="BV26" s="7">
        <f t="shared" si="18"/>
        <v>3881.2112785028403</v>
      </c>
      <c r="BW26" s="7">
        <f t="shared" si="19"/>
        <v>4873.618342413039</v>
      </c>
    </row>
    <row r="27" spans="4:75" ht="14.25">
      <c r="D27" s="3">
        <f t="shared" si="7"/>
        <v>12</v>
      </c>
      <c r="E27" s="3">
        <f t="shared" si="8"/>
        <v>1.4350246071532288E-05</v>
      </c>
      <c r="F27" s="3">
        <f t="shared" si="8"/>
        <v>0.00026112524314431465</v>
      </c>
      <c r="G27" s="3">
        <f t="shared" si="8"/>
        <v>0.0033724883031577557</v>
      </c>
      <c r="H27" s="3">
        <f t="shared" si="8"/>
        <v>0.03192646120601239</v>
      </c>
      <c r="I27" s="3">
        <f t="shared" si="8"/>
        <v>0.22809884098096234</v>
      </c>
      <c r="J27" s="3">
        <f t="shared" si="8"/>
        <v>1.263117464608456</v>
      </c>
      <c r="K27" s="3">
        <f t="shared" si="8"/>
        <v>5.556213942189231</v>
      </c>
      <c r="L27" s="3">
        <f t="shared" si="8"/>
        <v>19.86295950663839</v>
      </c>
      <c r="M27" s="3">
        <f t="shared" si="8"/>
        <v>58.956994585660595</v>
      </c>
      <c r="N27" s="3">
        <f t="shared" si="8"/>
        <v>148.26412328440347</v>
      </c>
      <c r="O27" s="3">
        <f t="shared" si="8"/>
        <v>322.0280711522937</v>
      </c>
      <c r="P27" s="3">
        <f t="shared" si="8"/>
        <v>615.2858232382732</v>
      </c>
      <c r="Q27" s="3">
        <f t="shared" si="8"/>
        <v>1052.500125756058</v>
      </c>
      <c r="R27" s="3">
        <f t="shared" si="8"/>
        <v>1639.0143154957332</v>
      </c>
      <c r="S27" s="3">
        <f t="shared" si="8"/>
        <v>2360.220725236686</v>
      </c>
      <c r="T27" s="3">
        <f t="shared" si="8"/>
        <v>3188.098540987259</v>
      </c>
      <c r="U27" s="3">
        <f t="shared" si="13"/>
        <v>4090.791548068337</v>
      </c>
      <c r="V27" s="3">
        <f t="shared" si="13"/>
        <v>5040.319376107465</v>
      </c>
      <c r="W27" s="3">
        <f t="shared" si="13"/>
        <v>6016.2128986999305</v>
      </c>
      <c r="X27" s="3">
        <f t="shared" si="13"/>
        <v>7005.545697204005</v>
      </c>
      <c r="Y27" s="3">
        <f t="shared" si="13"/>
        <v>8001.120197663098</v>
      </c>
      <c r="AD27" s="3">
        <f t="shared" si="9"/>
        <v>12</v>
      </c>
      <c r="AE27" s="3">
        <f t="shared" si="10"/>
        <v>8998.526223956764</v>
      </c>
      <c r="AF27" s="3">
        <f t="shared" si="10"/>
        <v>7998.712737973874</v>
      </c>
      <c r="AG27" s="3">
        <f t="shared" si="10"/>
        <v>6999.076225731122</v>
      </c>
      <c r="AH27" s="3">
        <f t="shared" si="10"/>
        <v>6000.510074017675</v>
      </c>
      <c r="AI27" s="3">
        <f t="shared" si="10"/>
        <v>5006.673439572289</v>
      </c>
      <c r="AJ27" s="3">
        <f t="shared" si="10"/>
        <v>4028.4969248662965</v>
      </c>
      <c r="AK27" s="3">
        <f t="shared" si="10"/>
        <v>3090.07569485814</v>
      </c>
      <c r="AL27" s="3">
        <f t="shared" si="10"/>
        <v>2230.639658600867</v>
      </c>
      <c r="AM27" s="3">
        <f t="shared" si="10"/>
        <v>1496.2980774945281</v>
      </c>
      <c r="AN27" s="3">
        <f t="shared" si="10"/>
        <v>922.5635814464258</v>
      </c>
      <c r="AO27" s="3">
        <f t="shared" si="10"/>
        <v>518.574232705776</v>
      </c>
      <c r="AP27" s="3">
        <f t="shared" si="10"/>
        <v>264.372789754676</v>
      </c>
      <c r="AQ27" s="3">
        <f t="shared" si="10"/>
        <v>121.94314360631688</v>
      </c>
      <c r="AR27" s="3">
        <f t="shared" si="10"/>
        <v>50.87960045292857</v>
      </c>
      <c r="AS27" s="3">
        <f t="shared" si="10"/>
        <v>19.230297225864888</v>
      </c>
      <c r="AT27" s="3">
        <f t="shared" si="10"/>
        <v>6.600696420466193</v>
      </c>
      <c r="AU27" s="3">
        <f t="shared" si="14"/>
        <v>2.0644095792210067</v>
      </c>
      <c r="AV27" s="3">
        <f t="shared" si="14"/>
        <v>0.5905510600851329</v>
      </c>
      <c r="AW27" s="3">
        <f t="shared" si="14"/>
        <v>0.15514844813939987</v>
      </c>
      <c r="AX27" s="3">
        <f t="shared" si="14"/>
        <v>0.03759162290775642</v>
      </c>
      <c r="AY27" s="3">
        <f t="shared" si="14"/>
        <v>0.008435643418791106</v>
      </c>
      <c r="BB27" s="3">
        <f t="shared" si="11"/>
        <v>12</v>
      </c>
      <c r="BC27" s="7">
        <f t="shared" si="12"/>
        <v>5868.526238307009</v>
      </c>
      <c r="BD27" s="7">
        <f t="shared" si="20"/>
        <v>4868.712999099117</v>
      </c>
      <c r="BE27" s="7">
        <f t="shared" si="21"/>
        <v>3869.079598219425</v>
      </c>
      <c r="BF27" s="7">
        <f t="shared" si="22"/>
        <v>2870.542000478881</v>
      </c>
      <c r="BG27" s="7">
        <f t="shared" si="23"/>
        <v>1876.90153841327</v>
      </c>
      <c r="BH27" s="7">
        <f t="shared" si="24"/>
        <v>899.760042330905</v>
      </c>
      <c r="BI27" s="7">
        <f t="shared" si="25"/>
        <v>-34.368091199670744</v>
      </c>
      <c r="BJ27" s="7">
        <f t="shared" si="26"/>
        <v>-879.4973818924946</v>
      </c>
      <c r="BK27" s="7">
        <f t="shared" si="27"/>
        <v>-1574.7449279198113</v>
      </c>
      <c r="BL27" s="7">
        <f t="shared" si="28"/>
        <v>-2059.1722952691707</v>
      </c>
      <c r="BM27" s="7">
        <f t="shared" si="29"/>
        <v>-2289.3976961419303</v>
      </c>
      <c r="BN27" s="7">
        <f t="shared" si="30"/>
        <v>-2250.341387007051</v>
      </c>
      <c r="BO27" s="7">
        <f t="shared" si="31"/>
        <v>-1955.5567306376252</v>
      </c>
      <c r="BP27" s="7">
        <f t="shared" si="32"/>
        <v>-1440.1060840513383</v>
      </c>
      <c r="BQ27" s="7">
        <f t="shared" si="33"/>
        <v>-750.548977537449</v>
      </c>
      <c r="BR27" s="7">
        <f t="shared" si="34"/>
        <v>64.69923740772538</v>
      </c>
      <c r="BS27" s="7">
        <f t="shared" si="15"/>
        <v>962.8559576475577</v>
      </c>
      <c r="BT27" s="7">
        <f t="shared" si="16"/>
        <v>1910.9099271675504</v>
      </c>
      <c r="BU27" s="7">
        <f t="shared" si="17"/>
        <v>2886.36804714807</v>
      </c>
      <c r="BV27" s="7">
        <f t="shared" si="18"/>
        <v>3875.5832888269124</v>
      </c>
      <c r="BW27" s="7">
        <f t="shared" si="19"/>
        <v>4871.128633306517</v>
      </c>
    </row>
    <row r="28" spans="4:75" ht="14.25">
      <c r="D28" s="3">
        <f t="shared" si="7"/>
        <v>10</v>
      </c>
      <c r="E28" s="3">
        <f t="shared" si="8"/>
        <v>6.113310446056802E-07</v>
      </c>
      <c r="F28" s="3">
        <f t="shared" si="8"/>
        <v>1.9130040813338835E-05</v>
      </c>
      <c r="G28" s="3">
        <f t="shared" si="8"/>
        <v>0.00039622710933504</v>
      </c>
      <c r="H28" s="3">
        <f t="shared" si="8"/>
        <v>0.005645078849499052</v>
      </c>
      <c r="I28" s="3">
        <f t="shared" si="8"/>
        <v>0.05728317923100246</v>
      </c>
      <c r="J28" s="3">
        <f t="shared" si="8"/>
        <v>0.42740742031006107</v>
      </c>
      <c r="K28" s="3">
        <f t="shared" si="8"/>
        <v>2.4147313341554764</v>
      </c>
      <c r="L28" s="3">
        <f t="shared" si="8"/>
        <v>10.616806206142428</v>
      </c>
      <c r="M28" s="3">
        <f t="shared" si="8"/>
        <v>37.27447671213213</v>
      </c>
      <c r="N28" s="3">
        <f t="shared" si="8"/>
        <v>107.09424582595466</v>
      </c>
      <c r="O28" s="3">
        <f t="shared" si="8"/>
        <v>257.7852999020779</v>
      </c>
      <c r="P28" s="3">
        <f t="shared" si="8"/>
        <v>531.761600715261</v>
      </c>
      <c r="Q28" s="3">
        <f t="shared" si="8"/>
        <v>960.8508211405642</v>
      </c>
      <c r="R28" s="3">
        <f t="shared" si="8"/>
        <v>1553.1259402116484</v>
      </c>
      <c r="S28" s="3">
        <f t="shared" si="8"/>
        <v>2290.7141097534986</v>
      </c>
      <c r="T28" s="3">
        <f t="shared" si="8"/>
        <v>3139.0323163313733</v>
      </c>
      <c r="U28" s="3">
        <f t="shared" si="13"/>
        <v>4060.3017955646355</v>
      </c>
      <c r="V28" s="3">
        <f t="shared" si="13"/>
        <v>5023.517127885076</v>
      </c>
      <c r="W28" s="3">
        <f t="shared" si="13"/>
        <v>6007.9693986942875</v>
      </c>
      <c r="X28" s="3">
        <f t="shared" si="13"/>
        <v>7001.966326094058</v>
      </c>
      <c r="Y28" s="3">
        <f t="shared" si="13"/>
        <v>7999.799665300998</v>
      </c>
      <c r="AD28" s="3">
        <f t="shared" si="9"/>
        <v>10</v>
      </c>
      <c r="AE28" s="3">
        <f t="shared" si="10"/>
        <v>8998.77048079337</v>
      </c>
      <c r="AF28" s="3">
        <f t="shared" si="10"/>
        <v>7998.911123142039</v>
      </c>
      <c r="AG28" s="3">
        <f t="shared" si="10"/>
        <v>6999.100867696234</v>
      </c>
      <c r="AH28" s="3">
        <f t="shared" si="10"/>
        <v>5999.71180669382</v>
      </c>
      <c r="AI28" s="3">
        <f t="shared" si="10"/>
        <v>5002.810625714155</v>
      </c>
      <c r="AJ28" s="3">
        <f t="shared" si="10"/>
        <v>4016.337918127567</v>
      </c>
      <c r="AK28" s="3">
        <f t="shared" si="10"/>
        <v>3061.737409196845</v>
      </c>
      <c r="AL28" s="3">
        <f t="shared" si="10"/>
        <v>2179.91039297761</v>
      </c>
      <c r="AM28" s="3">
        <f t="shared" si="10"/>
        <v>1424.952430311685</v>
      </c>
      <c r="AN28" s="3">
        <f t="shared" si="10"/>
        <v>842.2262901021968</v>
      </c>
      <c r="AO28" s="3">
        <f t="shared" si="10"/>
        <v>444.9019173406923</v>
      </c>
      <c r="AP28" s="3">
        <f t="shared" si="10"/>
        <v>208.48169269976825</v>
      </c>
      <c r="AQ28" s="3">
        <f t="shared" si="10"/>
        <v>86.35380936977845</v>
      </c>
      <c r="AR28" s="3">
        <f t="shared" si="10"/>
        <v>31.599891463436734</v>
      </c>
      <c r="AS28" s="3">
        <f t="shared" si="10"/>
        <v>10.233367463933064</v>
      </c>
      <c r="AT28" s="3">
        <f t="shared" si="10"/>
        <v>2.9422871196022413</v>
      </c>
      <c r="AU28" s="3">
        <f t="shared" si="14"/>
        <v>0.7542748410544888</v>
      </c>
      <c r="AV28" s="3">
        <f t="shared" si="14"/>
        <v>0.17324692708672274</v>
      </c>
      <c r="AW28" s="3">
        <f t="shared" si="14"/>
        <v>0.03583846593041873</v>
      </c>
      <c r="AX28" s="3">
        <f t="shared" si="14"/>
        <v>0.0067126267961516994</v>
      </c>
      <c r="AY28" s="3">
        <f t="shared" si="14"/>
        <v>0.0011444581182594588</v>
      </c>
      <c r="BB28" s="3">
        <f t="shared" si="11"/>
        <v>10</v>
      </c>
      <c r="BC28" s="7">
        <f t="shared" si="12"/>
        <v>5868.770481404701</v>
      </c>
      <c r="BD28" s="7">
        <f t="shared" si="20"/>
        <v>4868.91114227208</v>
      </c>
      <c r="BE28" s="7">
        <f t="shared" si="21"/>
        <v>3869.101263923343</v>
      </c>
      <c r="BF28" s="7">
        <f t="shared" si="22"/>
        <v>2869.71745177267</v>
      </c>
      <c r="BG28" s="7">
        <f t="shared" si="23"/>
        <v>1872.867908893386</v>
      </c>
      <c r="BH28" s="7">
        <f t="shared" si="24"/>
        <v>886.7653255478767</v>
      </c>
      <c r="BI28" s="7">
        <f t="shared" si="25"/>
        <v>-65.84785946899956</v>
      </c>
      <c r="BJ28" s="7">
        <f t="shared" si="26"/>
        <v>-939.4728008162474</v>
      </c>
      <c r="BK28" s="7">
        <f t="shared" si="27"/>
        <v>-1667.7730929761829</v>
      </c>
      <c r="BL28" s="7">
        <f t="shared" si="28"/>
        <v>-2180.6794640718485</v>
      </c>
      <c r="BM28" s="7">
        <f t="shared" si="29"/>
        <v>-2427.31278275723</v>
      </c>
      <c r="BN28" s="7">
        <f t="shared" si="30"/>
        <v>-2389.7567065849707</v>
      </c>
      <c r="BO28" s="7">
        <f t="shared" si="31"/>
        <v>-2082.7953694896573</v>
      </c>
      <c r="BP28" s="7">
        <f t="shared" si="32"/>
        <v>-1545.2741683249149</v>
      </c>
      <c r="BQ28" s="7">
        <f t="shared" si="33"/>
        <v>-829.0525227825683</v>
      </c>
      <c r="BR28" s="7">
        <f t="shared" si="34"/>
        <v>11.974603450975337</v>
      </c>
      <c r="BS28" s="7">
        <f t="shared" si="15"/>
        <v>931.0560704056902</v>
      </c>
      <c r="BT28" s="7">
        <f t="shared" si="16"/>
        <v>1893.6903748121622</v>
      </c>
      <c r="BU28" s="7">
        <f t="shared" si="17"/>
        <v>2878.005237160218</v>
      </c>
      <c r="BV28" s="7">
        <f t="shared" si="18"/>
        <v>3871.9730387208538</v>
      </c>
      <c r="BW28" s="7">
        <f t="shared" si="19"/>
        <v>4869.800809759116</v>
      </c>
    </row>
    <row r="29" spans="4:75" ht="14.25">
      <c r="D29" s="3">
        <f t="shared" si="7"/>
        <v>8</v>
      </c>
      <c r="E29" s="3">
        <f t="shared" si="8"/>
        <v>5.75843037278046E-09</v>
      </c>
      <c r="F29" s="3">
        <f t="shared" si="8"/>
        <v>4.05827303772838E-07</v>
      </c>
      <c r="G29" s="3">
        <f t="shared" si="8"/>
        <v>1.704527172553729E-05</v>
      </c>
      <c r="H29" s="3">
        <f t="shared" si="8"/>
        <v>0.0004475682670492531</v>
      </c>
      <c r="I29" s="3">
        <f t="shared" si="8"/>
        <v>0.0076718598801075455</v>
      </c>
      <c r="J29" s="3">
        <f t="shared" si="8"/>
        <v>0.08930789286483076</v>
      </c>
      <c r="K29" s="3">
        <f t="shared" si="8"/>
        <v>0.732260399186643</v>
      </c>
      <c r="L29" s="3">
        <f t="shared" si="8"/>
        <v>4.375447380976453</v>
      </c>
      <c r="M29" s="3">
        <f t="shared" si="8"/>
        <v>19.677074906150096</v>
      </c>
      <c r="N29" s="3">
        <f t="shared" si="8"/>
        <v>68.69060310681925</v>
      </c>
      <c r="O29" s="3">
        <f t="shared" si="8"/>
        <v>191.7927494386895</v>
      </c>
      <c r="P29" s="3">
        <f t="shared" si="8"/>
        <v>441.0178956758755</v>
      </c>
      <c r="Q29" s="3">
        <f t="shared" si="8"/>
        <v>859.4594691345992</v>
      </c>
      <c r="R29" s="3">
        <f t="shared" si="8"/>
        <v>1459.7309020072244</v>
      </c>
      <c r="S29" s="3">
        <f t="shared" si="8"/>
        <v>2218.8196062579955</v>
      </c>
      <c r="T29" s="3">
        <f t="shared" si="8"/>
        <v>3092.1957695295496</v>
      </c>
      <c r="U29" s="3">
        <f t="shared" si="13"/>
        <v>4034.1850265155954</v>
      </c>
      <c r="V29" s="3">
        <f t="shared" si="13"/>
        <v>5010.942842818949</v>
      </c>
      <c r="W29" s="3">
        <f t="shared" si="13"/>
        <v>6002.734170863849</v>
      </c>
      <c r="X29" s="3">
        <f t="shared" si="13"/>
        <v>7000.127413491027</v>
      </c>
      <c r="Y29" s="3">
        <f t="shared" si="13"/>
        <v>7999.336136820384</v>
      </c>
      <c r="AD29" s="3">
        <f t="shared" si="9"/>
        <v>8</v>
      </c>
      <c r="AE29" s="3">
        <f t="shared" si="10"/>
        <v>8999.016217595014</v>
      </c>
      <c r="AF29" s="3">
        <f t="shared" si="10"/>
        <v>7999.1258409992515</v>
      </c>
      <c r="AG29" s="3">
        <f t="shared" si="10"/>
        <v>6999.242726722332</v>
      </c>
      <c r="AH29" s="3">
        <f t="shared" si="10"/>
        <v>5999.4638906525215</v>
      </c>
      <c r="AI29" s="3">
        <f t="shared" si="10"/>
        <v>5000.629540222995</v>
      </c>
      <c r="AJ29" s="3">
        <f t="shared" si="10"/>
        <v>4007.3970731857626</v>
      </c>
      <c r="AK29" s="3">
        <f t="shared" si="10"/>
        <v>3036.6621627218483</v>
      </c>
      <c r="AL29" s="3">
        <f t="shared" si="10"/>
        <v>2128.967675603257</v>
      </c>
      <c r="AM29" s="3">
        <f t="shared" si="10"/>
        <v>1347.863846332646</v>
      </c>
      <c r="AN29" s="3">
        <f t="shared" si="10"/>
        <v>753.3501972688609</v>
      </c>
      <c r="AO29" s="3">
        <f t="shared" si="10"/>
        <v>365.2052873775665</v>
      </c>
      <c r="AP29" s="3">
        <f t="shared" si="10"/>
        <v>151.81150754936243</v>
      </c>
      <c r="AQ29" s="3">
        <f t="shared" si="10"/>
        <v>53.81345035142749</v>
      </c>
      <c r="AR29" s="3">
        <f t="shared" si="10"/>
        <v>16.250633630925222</v>
      </c>
      <c r="AS29" s="3">
        <f t="shared" si="10"/>
        <v>4.189985580403857</v>
      </c>
      <c r="AT29" s="3">
        <f t="shared" si="10"/>
        <v>0.9264679728055683</v>
      </c>
      <c r="AU29" s="3">
        <f t="shared" si="14"/>
        <v>0.17669973498800395</v>
      </c>
      <c r="AV29" s="3">
        <f t="shared" si="14"/>
        <v>0.02926088059617804</v>
      </c>
      <c r="AW29" s="3">
        <f t="shared" si="14"/>
        <v>0.004236547102713151</v>
      </c>
      <c r="AX29" s="3">
        <f t="shared" si="14"/>
        <v>0.0005401137459839639</v>
      </c>
      <c r="AY29" s="3">
        <f t="shared" si="14"/>
        <v>6.105926685141816E-05</v>
      </c>
      <c r="BB29" s="3">
        <f t="shared" si="11"/>
        <v>8</v>
      </c>
      <c r="BC29" s="7">
        <f t="shared" si="12"/>
        <v>5869.0162176007725</v>
      </c>
      <c r="BD29" s="7">
        <f t="shared" si="20"/>
        <v>4869.125841405079</v>
      </c>
      <c r="BE29" s="7">
        <f t="shared" si="21"/>
        <v>3869.2427437676033</v>
      </c>
      <c r="BF29" s="7">
        <f t="shared" si="22"/>
        <v>2869.4643382207887</v>
      </c>
      <c r="BG29" s="7">
        <f t="shared" si="23"/>
        <v>1870.6372120828755</v>
      </c>
      <c r="BH29" s="7">
        <f t="shared" si="24"/>
        <v>877.4863810786273</v>
      </c>
      <c r="BI29" s="7">
        <f t="shared" si="25"/>
        <v>-92.60557687896517</v>
      </c>
      <c r="BJ29" s="7">
        <f t="shared" si="26"/>
        <v>-996.6568770157669</v>
      </c>
      <c r="BK29" s="7">
        <f t="shared" si="27"/>
        <v>-1762.4590787612037</v>
      </c>
      <c r="BL29" s="7">
        <f t="shared" si="28"/>
        <v>-2307.95919962432</v>
      </c>
      <c r="BM29" s="7">
        <f t="shared" si="29"/>
        <v>-2573.001963183744</v>
      </c>
      <c r="BN29" s="7">
        <f t="shared" si="30"/>
        <v>-2537.170596774762</v>
      </c>
      <c r="BO29" s="7">
        <f t="shared" si="31"/>
        <v>-2216.7270805139733</v>
      </c>
      <c r="BP29" s="7">
        <f t="shared" si="32"/>
        <v>-1654.0184643618504</v>
      </c>
      <c r="BQ29" s="7">
        <f t="shared" si="33"/>
        <v>-906.9904081616005</v>
      </c>
      <c r="BR29" s="7">
        <f t="shared" si="34"/>
        <v>-36.87776249764465</v>
      </c>
      <c r="BS29" s="7">
        <f t="shared" si="15"/>
        <v>904.3617262505832</v>
      </c>
      <c r="BT29" s="7">
        <f t="shared" si="16"/>
        <v>1880.9721036995452</v>
      </c>
      <c r="BU29" s="7">
        <f t="shared" si="17"/>
        <v>2872.7384074109514</v>
      </c>
      <c r="BV29" s="7">
        <f t="shared" si="18"/>
        <v>3870.127953604773</v>
      </c>
      <c r="BW29" s="7">
        <f t="shared" si="19"/>
        <v>4869.336197879651</v>
      </c>
    </row>
    <row r="30" spans="4:75" ht="14.25">
      <c r="D30" s="3">
        <f t="shared" si="7"/>
        <v>6</v>
      </c>
      <c r="E30" s="3">
        <f t="shared" si="8"/>
        <v>3.66343561491383E-12</v>
      </c>
      <c r="F30" s="3">
        <f t="shared" si="8"/>
        <v>7.412351394175719E-10</v>
      </c>
      <c r="G30" s="3">
        <f t="shared" si="8"/>
        <v>1.008026503271699E-07</v>
      </c>
      <c r="H30" s="3">
        <f t="shared" si="8"/>
        <v>7.312823397416209E-06</v>
      </c>
      <c r="I30" s="3">
        <f t="shared" si="8"/>
        <v>0.0002993605729092949</v>
      </c>
      <c r="J30" s="3">
        <f t="shared" si="8"/>
        <v>0.007285360775821537</v>
      </c>
      <c r="K30" s="3">
        <f t="shared" si="8"/>
        <v>0.11059625815750174</v>
      </c>
      <c r="L30" s="3">
        <f t="shared" si="8"/>
        <v>1.0954533797733461</v>
      </c>
      <c r="M30" s="3">
        <f t="shared" si="8"/>
        <v>7.3888584902551315</v>
      </c>
      <c r="N30" s="3">
        <f t="shared" si="8"/>
        <v>35.37141555310723</v>
      </c>
      <c r="O30" s="3">
        <f t="shared" si="8"/>
        <v>125.16481047553589</v>
      </c>
      <c r="P30" s="3">
        <f t="shared" si="8"/>
        <v>340.91662339198047</v>
      </c>
      <c r="Q30" s="3">
        <f t="shared" si="8"/>
        <v>744.3556467491799</v>
      </c>
      <c r="R30" s="3">
        <f t="shared" si="8"/>
        <v>1356.561324189559</v>
      </c>
      <c r="S30" s="3">
        <f t="shared" si="8"/>
        <v>2145.439596118209</v>
      </c>
      <c r="T30" s="3">
        <f t="shared" si="8"/>
        <v>3050.067568915598</v>
      </c>
      <c r="U30" s="3">
        <f t="shared" si="13"/>
        <v>4014.3597216225826</v>
      </c>
      <c r="V30" s="3">
        <f t="shared" si="13"/>
        <v>5003.217911707019</v>
      </c>
      <c r="W30" s="3">
        <f t="shared" si="13"/>
        <v>6000.26923928476</v>
      </c>
      <c r="X30" s="3">
        <f t="shared" si="13"/>
        <v>6999.562500802829</v>
      </c>
      <c r="Y30" s="3">
        <f t="shared" si="13"/>
        <v>7999.365136134817</v>
      </c>
      <c r="AD30" s="3">
        <f t="shared" si="9"/>
        <v>6</v>
      </c>
      <c r="AE30" s="3">
        <f t="shared" si="10"/>
        <v>8999.262147430327</v>
      </c>
      <c r="AF30" s="3">
        <f t="shared" si="10"/>
        <v>7999.344135936557</v>
      </c>
      <c r="AG30" s="3">
        <f t="shared" si="10"/>
        <v>6999.42643759089</v>
      </c>
      <c r="AH30" s="3">
        <f t="shared" si="10"/>
        <v>5999.519161090844</v>
      </c>
      <c r="AI30" s="3">
        <f t="shared" si="10"/>
        <v>4999.801108933636</v>
      </c>
      <c r="AJ30" s="3">
        <f t="shared" si="10"/>
        <v>4002.054605691759</v>
      </c>
      <c r="AK30" s="3">
        <f t="shared" si="10"/>
        <v>3016.6351937788495</v>
      </c>
      <c r="AL30" s="3">
        <f t="shared" si="10"/>
        <v>2079.3416675296794</v>
      </c>
      <c r="AM30" s="3">
        <f t="shared" si="10"/>
        <v>1263.5617980136449</v>
      </c>
      <c r="AN30" s="3">
        <f t="shared" si="10"/>
        <v>652.455158892255</v>
      </c>
      <c r="AO30" s="3">
        <f t="shared" si="10"/>
        <v>277.886696564261</v>
      </c>
      <c r="AP30" s="3">
        <f t="shared" si="10"/>
        <v>95.75885563124211</v>
      </c>
      <c r="AQ30" s="3">
        <f t="shared" si="10"/>
        <v>26.4520467290306</v>
      </c>
      <c r="AR30" s="3">
        <f t="shared" si="10"/>
        <v>5.847256158956611</v>
      </c>
      <c r="AS30" s="3">
        <f t="shared" si="10"/>
        <v>1.0378344476665262</v>
      </c>
      <c r="AT30" s="3">
        <f t="shared" si="10"/>
        <v>0.14889974274965745</v>
      </c>
      <c r="AU30" s="3">
        <f t="shared" si="14"/>
        <v>0.017418520705994034</v>
      </c>
      <c r="AV30" s="3">
        <f t="shared" si="14"/>
        <v>0.0016776170139929103</v>
      </c>
      <c r="AW30" s="3">
        <f t="shared" si="14"/>
        <v>0.00013438035680361435</v>
      </c>
      <c r="AX30" s="3">
        <f t="shared" si="14"/>
        <v>9.043821148367213E-06</v>
      </c>
      <c r="AY30" s="3">
        <f t="shared" si="14"/>
        <v>5.164922454986548E-07</v>
      </c>
      <c r="BB30" s="3">
        <f t="shared" si="11"/>
        <v>6</v>
      </c>
      <c r="BC30" s="7">
        <f t="shared" si="12"/>
        <v>5869.2621474303305</v>
      </c>
      <c r="BD30" s="7">
        <f t="shared" si="20"/>
        <v>4869.344135937298</v>
      </c>
      <c r="BE30" s="7">
        <f t="shared" si="21"/>
        <v>3869.4264376916926</v>
      </c>
      <c r="BF30" s="7">
        <f t="shared" si="22"/>
        <v>2869.519168403667</v>
      </c>
      <c r="BG30" s="7">
        <f t="shared" si="23"/>
        <v>1869.801408294209</v>
      </c>
      <c r="BH30" s="7">
        <f t="shared" si="24"/>
        <v>872.061891052535</v>
      </c>
      <c r="BI30" s="7">
        <f t="shared" si="25"/>
        <v>-113.25420996299317</v>
      </c>
      <c r="BJ30" s="7">
        <f t="shared" si="26"/>
        <v>-1049.562879090547</v>
      </c>
      <c r="BK30" s="7">
        <f t="shared" si="27"/>
        <v>-1859.0493434961</v>
      </c>
      <c r="BL30" s="7">
        <f t="shared" si="28"/>
        <v>-2442.173425554638</v>
      </c>
      <c r="BM30" s="7">
        <f t="shared" si="29"/>
        <v>-2726.948492960203</v>
      </c>
      <c r="BN30" s="7">
        <f t="shared" si="30"/>
        <v>-2693.3245209767774</v>
      </c>
      <c r="BO30" s="7">
        <f t="shared" si="31"/>
        <v>-2359.1923065217898</v>
      </c>
      <c r="BP30" s="7">
        <f t="shared" si="32"/>
        <v>-1767.5914196514846</v>
      </c>
      <c r="BQ30" s="7">
        <f t="shared" si="33"/>
        <v>-983.5225694341243</v>
      </c>
      <c r="BR30" s="7">
        <f t="shared" si="34"/>
        <v>-79.78353134165263</v>
      </c>
      <c r="BS30" s="7">
        <f t="shared" si="15"/>
        <v>884.3771401432887</v>
      </c>
      <c r="BT30" s="7">
        <f t="shared" si="16"/>
        <v>1873.2195893240332</v>
      </c>
      <c r="BU30" s="7">
        <f t="shared" si="17"/>
        <v>2870.269373665117</v>
      </c>
      <c r="BV30" s="7">
        <f t="shared" si="18"/>
        <v>3869.5625098466508</v>
      </c>
      <c r="BW30" s="7">
        <f t="shared" si="19"/>
        <v>4869.365136651309</v>
      </c>
    </row>
    <row r="31" spans="4:75" ht="14.25">
      <c r="D31" s="3">
        <f t="shared" si="7"/>
        <v>4</v>
      </c>
      <c r="E31" s="3">
        <f t="shared" si="8"/>
        <v>0</v>
      </c>
      <c r="F31" s="3">
        <f t="shared" si="8"/>
        <v>0</v>
      </c>
      <c r="G31" s="3">
        <f t="shared" si="8"/>
        <v>3.219470796803885E-12</v>
      </c>
      <c r="H31" s="3">
        <f aca="true" t="shared" si="35" ref="H31:W31">IF($D31&gt;0,CMBS(H$2,$B$3,$B$6,$B$7,$B$5,$D31)*$B$11,IF($D31=0,$B$11*MAX(0,H$2-$B$3),0))</f>
        <v>2.457011299133173E-09</v>
      </c>
      <c r="I31" s="3">
        <f t="shared" si="35"/>
        <v>5.698986196806617E-07</v>
      </c>
      <c r="J31" s="3">
        <f t="shared" si="35"/>
        <v>6.017812410309513E-05</v>
      </c>
      <c r="K31" s="3">
        <f t="shared" si="35"/>
        <v>0.003103592234764585</v>
      </c>
      <c r="L31" s="3">
        <f t="shared" si="35"/>
        <v>0.08352036841504962</v>
      </c>
      <c r="M31" s="3">
        <f t="shared" si="35"/>
        <v>1.2490381477485926</v>
      </c>
      <c r="N31" s="3">
        <f t="shared" si="35"/>
        <v>11.039151044483901</v>
      </c>
      <c r="O31" s="3">
        <f t="shared" si="35"/>
        <v>61.33311839653197</v>
      </c>
      <c r="P31" s="3">
        <f t="shared" si="35"/>
        <v>228.24731086667816</v>
      </c>
      <c r="Q31" s="3">
        <f t="shared" si="35"/>
        <v>607.7980925569282</v>
      </c>
      <c r="R31" s="3">
        <f t="shared" si="35"/>
        <v>1240.1444510218316</v>
      </c>
      <c r="S31" s="3">
        <f t="shared" si="35"/>
        <v>2073.745621258917</v>
      </c>
      <c r="T31" s="3">
        <f t="shared" si="35"/>
        <v>3017.2724221941753</v>
      </c>
      <c r="U31" s="3">
        <f t="shared" si="35"/>
        <v>4002.9311420565064</v>
      </c>
      <c r="V31" s="3">
        <f t="shared" si="35"/>
        <v>5000.163410423651</v>
      </c>
      <c r="W31" s="3">
        <f t="shared" si="35"/>
        <v>5999.718867370881</v>
      </c>
      <c r="X31" s="3">
        <f t="shared" si="13"/>
        <v>6999.621321019884</v>
      </c>
      <c r="Y31" s="3">
        <f t="shared" si="13"/>
        <v>7999.563006711069</v>
      </c>
      <c r="AD31" s="3">
        <f t="shared" si="9"/>
        <v>4</v>
      </c>
      <c r="AE31" s="3">
        <f t="shared" si="10"/>
        <v>8999.508091541025</v>
      </c>
      <c r="AF31" s="3">
        <f t="shared" si="10"/>
        <v>7999.562748037923</v>
      </c>
      <c r="AG31" s="3">
        <f t="shared" si="10"/>
        <v>6999.617405207009</v>
      </c>
      <c r="AH31" s="3">
        <f aca="true" t="shared" si="36" ref="AH31:AW31">IF($AD31&gt;0,PMBS(AH$2,$AB$3,$AB$6,$AB$7,$AB$5,$AD31)*$AB$11,IF($AD31=0,$AB$11*MAX(0,AH$2-$AB$3),0))</f>
        <v>5999.672178043413</v>
      </c>
      <c r="AI31" s="3">
        <f t="shared" si="36"/>
        <v>4999.735048052527</v>
      </c>
      <c r="AJ31" s="3">
        <f t="shared" si="36"/>
        <v>4000.047772875616</v>
      </c>
      <c r="AK31" s="3">
        <f t="shared" si="36"/>
        <v>3004.008056092811</v>
      </c>
      <c r="AL31" s="3">
        <f t="shared" si="36"/>
        <v>2034.7729152124812</v>
      </c>
      <c r="AM31" s="3">
        <f t="shared" si="36"/>
        <v>1170.1739139052952</v>
      </c>
      <c r="AN31" s="3">
        <f t="shared" si="36"/>
        <v>532.7558045933692</v>
      </c>
      <c r="AO31" s="3">
        <f t="shared" si="36"/>
        <v>180.82080140638027</v>
      </c>
      <c r="AP31" s="3">
        <f t="shared" si="36"/>
        <v>44.01393268576021</v>
      </c>
      <c r="AQ31" s="3">
        <f t="shared" si="36"/>
        <v>7.547803981688162</v>
      </c>
      <c r="AR31" s="3">
        <f t="shared" si="36"/>
        <v>0.9092908569912623</v>
      </c>
      <c r="AS31" s="3">
        <f t="shared" si="36"/>
        <v>0.077472553651031</v>
      </c>
      <c r="AT31" s="3">
        <f t="shared" si="36"/>
        <v>0.004726097527310125</v>
      </c>
      <c r="AU31" s="3">
        <f t="shared" si="36"/>
        <v>0.0002096028899833298</v>
      </c>
      <c r="AV31" s="3">
        <f t="shared" si="36"/>
        <v>6.8710598520847505E-06</v>
      </c>
      <c r="AW31" s="3">
        <f t="shared" si="36"/>
        <v>1.693229598111274E-07</v>
      </c>
      <c r="AX31" s="3">
        <f t="shared" si="14"/>
        <v>3.1859438940234413E-09</v>
      </c>
      <c r="AY31" s="3">
        <f t="shared" si="14"/>
        <v>4.862511065517709E-11</v>
      </c>
      <c r="BB31" s="3">
        <f t="shared" si="11"/>
        <v>4</v>
      </c>
      <c r="BC31" s="7">
        <f t="shared" si="12"/>
        <v>5869.508091541025</v>
      </c>
      <c r="BD31" s="7">
        <f t="shared" si="20"/>
        <v>4869.562748037923</v>
      </c>
      <c r="BE31" s="7">
        <f t="shared" si="21"/>
        <v>3869.617405207013</v>
      </c>
      <c r="BF31" s="7">
        <f t="shared" si="22"/>
        <v>2869.67217804587</v>
      </c>
      <c r="BG31" s="7">
        <f t="shared" si="23"/>
        <v>1869.735048622426</v>
      </c>
      <c r="BH31" s="7">
        <f t="shared" si="24"/>
        <v>870.0478330537399</v>
      </c>
      <c r="BI31" s="7">
        <f t="shared" si="25"/>
        <v>-125.98884031495436</v>
      </c>
      <c r="BJ31" s="7">
        <f t="shared" si="26"/>
        <v>-1095.1435644191038</v>
      </c>
      <c r="BK31" s="7">
        <f t="shared" si="27"/>
        <v>-1958.577047946956</v>
      </c>
      <c r="BL31" s="7">
        <f t="shared" si="28"/>
        <v>-2586.205044362147</v>
      </c>
      <c r="BM31" s="7">
        <f t="shared" si="29"/>
        <v>-2887.8460801970878</v>
      </c>
      <c r="BN31" s="7">
        <f t="shared" si="30"/>
        <v>-2857.7387564475616</v>
      </c>
      <c r="BO31" s="7">
        <f t="shared" si="31"/>
        <v>-2514.654103461384</v>
      </c>
      <c r="BP31" s="7">
        <f t="shared" si="32"/>
        <v>-1888.9462581211772</v>
      </c>
      <c r="BQ31" s="7">
        <f t="shared" si="33"/>
        <v>-1056.176906187432</v>
      </c>
      <c r="BR31" s="7">
        <f t="shared" si="34"/>
        <v>-112.72285170829718</v>
      </c>
      <c r="BS31" s="7">
        <f t="shared" si="15"/>
        <v>872.9313516593966</v>
      </c>
      <c r="BT31" s="7">
        <f t="shared" si="16"/>
        <v>1870.1634172947106</v>
      </c>
      <c r="BU31" s="7">
        <f t="shared" si="17"/>
        <v>2869.718867540204</v>
      </c>
      <c r="BV31" s="7">
        <f t="shared" si="18"/>
        <v>3869.62132102307</v>
      </c>
      <c r="BW31" s="7">
        <f t="shared" si="19"/>
        <v>4869.563006711117</v>
      </c>
    </row>
    <row r="32" spans="4:75" ht="14.25">
      <c r="D32" s="3">
        <f t="shared" si="7"/>
        <v>2</v>
      </c>
      <c r="E32" s="3">
        <f aca="true" t="shared" si="37" ref="E32:T33">IF($D32&gt;0,CMBS(E$2,$B$3,$B$6,$B$7,$B$5,$D32)*$B$11,IF($D32=0,$B$11*MAX(0,E$2-$B$3),0))</f>
        <v>0</v>
      </c>
      <c r="F32" s="3">
        <f t="shared" si="37"/>
        <v>0</v>
      </c>
      <c r="G32" s="3">
        <f t="shared" si="37"/>
        <v>0</v>
      </c>
      <c r="H32" s="3">
        <f t="shared" si="37"/>
        <v>0</v>
      </c>
      <c r="I32" s="3">
        <f t="shared" si="37"/>
        <v>-8.881541470085817E-13</v>
      </c>
      <c r="J32" s="3">
        <f t="shared" si="37"/>
        <v>7.027519688205353E-11</v>
      </c>
      <c r="K32" s="3">
        <f t="shared" si="37"/>
        <v>1.3456057117741758E-07</v>
      </c>
      <c r="L32" s="3">
        <f t="shared" si="37"/>
        <v>7.037001055680385E-05</v>
      </c>
      <c r="M32" s="3">
        <f t="shared" si="37"/>
        <v>0.010999927818286181</v>
      </c>
      <c r="N32" s="3">
        <f t="shared" si="37"/>
        <v>0.5780444726116798</v>
      </c>
      <c r="O32" s="3">
        <f t="shared" si="37"/>
        <v>11.521598686971856</v>
      </c>
      <c r="P32" s="3">
        <f t="shared" si="37"/>
        <v>99.32117355664286</v>
      </c>
      <c r="Q32" s="3">
        <f t="shared" si="37"/>
        <v>429.802411444427</v>
      </c>
      <c r="R32" s="3">
        <f t="shared" si="37"/>
        <v>1106.1076621178363</v>
      </c>
      <c r="S32" s="3">
        <f t="shared" si="37"/>
        <v>2015.2086900448412</v>
      </c>
      <c r="T32" s="3">
        <f t="shared" si="37"/>
        <v>3001.150909991964</v>
      </c>
      <c r="U32" s="3">
        <f aca="true" t="shared" si="38" ref="U32:W33">IF($D32&gt;0,CMBS(U$2,$B$3,$B$6,$B$7,$B$5,$D32)*$B$11,IF($D32=0,$B$11*MAX(0,U$2-$B$3),0))</f>
        <v>3999.9462968374937</v>
      </c>
      <c r="V32" s="3">
        <f t="shared" si="38"/>
        <v>4999.864774509733</v>
      </c>
      <c r="W32" s="3">
        <f t="shared" si="38"/>
        <v>5999.836049135512</v>
      </c>
      <c r="X32" s="3">
        <f t="shared" si="13"/>
        <v>6999.808699833811</v>
      </c>
      <c r="Y32" s="3">
        <f t="shared" si="13"/>
        <v>7999.781371031779</v>
      </c>
      <c r="AD32" s="3">
        <f t="shared" si="9"/>
        <v>2</v>
      </c>
      <c r="AE32" s="3">
        <f aca="true" t="shared" si="39" ref="AE32:AT32">IF($AD32&gt;0,PMBS(AE$2,$AB$3,$AB$6,$AB$7,$AB$5,$AD32)*$AB$11,IF($AD32=0,$AB$11*MAX(0,AE$2-$AB$3),0))</f>
        <v>8999.754042409673</v>
      </c>
      <c r="AF32" s="3">
        <f t="shared" si="39"/>
        <v>7999.781371030822</v>
      </c>
      <c r="AG32" s="3">
        <f t="shared" si="39"/>
        <v>6999.808699651967</v>
      </c>
      <c r="AH32" s="3">
        <f t="shared" si="39"/>
        <v>5999.836028273392</v>
      </c>
      <c r="AI32" s="3">
        <f t="shared" si="39"/>
        <v>4999.863357890572</v>
      </c>
      <c r="AJ32" s="3">
        <f t="shared" si="39"/>
        <v>3999.891381316098</v>
      </c>
      <c r="AK32" s="3">
        <f t="shared" si="39"/>
        <v>3000.029315392312</v>
      </c>
      <c r="AL32" s="3">
        <f t="shared" si="39"/>
        <v>2004.7592524701104</v>
      </c>
      <c r="AM32" s="3">
        <f t="shared" si="39"/>
        <v>1067.3896071686977</v>
      </c>
      <c r="AN32" s="3">
        <f t="shared" si="39"/>
        <v>376.73535446583264</v>
      </c>
      <c r="AO32" s="3">
        <f t="shared" si="39"/>
        <v>73.07578178397944</v>
      </c>
      <c r="AP32" s="3">
        <f t="shared" si="39"/>
        <v>6.919248788335722</v>
      </c>
      <c r="AQ32" s="3">
        <f t="shared" si="39"/>
        <v>0.30527680773677446</v>
      </c>
      <c r="AR32" s="3">
        <f t="shared" si="39"/>
        <v>0.006269086327508999</v>
      </c>
      <c r="AS32" s="3">
        <f t="shared" si="39"/>
        <v>6.1316878593674E-05</v>
      </c>
      <c r="AT32" s="3">
        <f t="shared" si="39"/>
        <v>2.95563711696635E-07</v>
      </c>
      <c r="AU32" s="3">
        <f>IF($AD32&gt;0,PMBS(AU$2,$AB$3,$AB$6,$AB$7,$AB$5,$AD32)*$AB$11,IF($AD32=0,$AB$11*MAX(0,AU$2-$AB$3),0))</f>
        <v>7.309508629880691E-10</v>
      </c>
      <c r="AV32" s="3">
        <f>IF($AD32&gt;0,PMBS(AV$2,$AB$3,$AB$6,$AB$7,$AB$5,$AD32)*$AB$11,IF($AD32=0,$AB$11*MAX(0,AV$2-$AB$3),0))</f>
        <v>-2.2203853675209756E-13</v>
      </c>
      <c r="AW32" s="3">
        <f>IF($AD32&gt;0,PMBS(AW$2,$AB$3,$AB$6,$AB$7,$AB$5,$AD32)*$AB$11,IF($AD32=0,$AB$11*MAX(0,AW$2-$AB$3),0))</f>
        <v>0</v>
      </c>
      <c r="AX32" s="3">
        <f t="shared" si="14"/>
        <v>0</v>
      </c>
      <c r="AY32" s="3">
        <f t="shared" si="14"/>
        <v>0</v>
      </c>
      <c r="BB32" s="3">
        <f t="shared" si="11"/>
        <v>2</v>
      </c>
      <c r="BC32" s="7">
        <f t="shared" si="12"/>
        <v>5869.754042409673</v>
      </c>
      <c r="BD32" s="7">
        <f t="shared" si="20"/>
        <v>4869.781371030822</v>
      </c>
      <c r="BE32" s="7">
        <f t="shared" si="21"/>
        <v>3869.808699651967</v>
      </c>
      <c r="BF32" s="7">
        <f t="shared" si="22"/>
        <v>2869.836028273392</v>
      </c>
      <c r="BG32" s="7">
        <f t="shared" si="23"/>
        <v>1869.863357890571</v>
      </c>
      <c r="BH32" s="7">
        <f t="shared" si="24"/>
        <v>869.8913813161685</v>
      </c>
      <c r="BI32" s="7">
        <f t="shared" si="25"/>
        <v>-129.97068447312722</v>
      </c>
      <c r="BJ32" s="7">
        <f t="shared" si="26"/>
        <v>-1125.2406771598792</v>
      </c>
      <c r="BK32" s="7">
        <f t="shared" si="27"/>
        <v>-2062.599392903484</v>
      </c>
      <c r="BL32" s="7">
        <f t="shared" si="28"/>
        <v>-2752.686601061556</v>
      </c>
      <c r="BM32" s="7">
        <f t="shared" si="29"/>
        <v>-3045.402619529049</v>
      </c>
      <c r="BN32" s="7">
        <f t="shared" si="30"/>
        <v>-3023.7595776550215</v>
      </c>
      <c r="BO32" s="7">
        <f t="shared" si="31"/>
        <v>-2699.892311747836</v>
      </c>
      <c r="BP32" s="7">
        <f t="shared" si="32"/>
        <v>-2023.886068795836</v>
      </c>
      <c r="BQ32" s="7">
        <f t="shared" si="33"/>
        <v>-1114.7912486382802</v>
      </c>
      <c r="BR32" s="7">
        <f t="shared" si="34"/>
        <v>-128.8490897124725</v>
      </c>
      <c r="BS32" s="7">
        <f t="shared" si="15"/>
        <v>869.9462968382245</v>
      </c>
      <c r="BT32" s="7">
        <f t="shared" si="16"/>
        <v>1869.8647745097333</v>
      </c>
      <c r="BU32" s="7">
        <f t="shared" si="17"/>
        <v>2869.8360491355124</v>
      </c>
      <c r="BV32" s="7">
        <f t="shared" si="18"/>
        <v>3869.8086998338113</v>
      </c>
      <c r="BW32" s="7">
        <f t="shared" si="19"/>
        <v>4869.781371031779</v>
      </c>
    </row>
    <row r="33" spans="4:75" ht="14.25">
      <c r="D33" s="3">
        <f t="shared" si="7"/>
        <v>0</v>
      </c>
      <c r="E33" s="3">
        <f t="shared" si="37"/>
        <v>0</v>
      </c>
      <c r="F33" s="3">
        <f t="shared" si="37"/>
        <v>0</v>
      </c>
      <c r="G33" s="3">
        <f t="shared" si="37"/>
        <v>0</v>
      </c>
      <c r="H33" s="3">
        <f t="shared" si="37"/>
        <v>0</v>
      </c>
      <c r="I33" s="3">
        <f t="shared" si="37"/>
        <v>0</v>
      </c>
      <c r="J33" s="3">
        <f t="shared" si="37"/>
        <v>0</v>
      </c>
      <c r="K33" s="3">
        <f t="shared" si="37"/>
        <v>0</v>
      </c>
      <c r="L33" s="3">
        <f t="shared" si="37"/>
        <v>0</v>
      </c>
      <c r="M33" s="3">
        <f t="shared" si="37"/>
        <v>0</v>
      </c>
      <c r="N33" s="3">
        <f t="shared" si="37"/>
        <v>0</v>
      </c>
      <c r="O33" s="3">
        <f t="shared" si="37"/>
        <v>0</v>
      </c>
      <c r="P33" s="3">
        <f t="shared" si="37"/>
        <v>0</v>
      </c>
      <c r="Q33" s="3">
        <f t="shared" si="37"/>
        <v>0</v>
      </c>
      <c r="R33" s="3">
        <f t="shared" si="37"/>
        <v>1000</v>
      </c>
      <c r="S33" s="3">
        <f t="shared" si="37"/>
        <v>2000</v>
      </c>
      <c r="T33" s="3">
        <f t="shared" si="37"/>
        <v>3000</v>
      </c>
      <c r="U33" s="3">
        <f t="shared" si="38"/>
        <v>4000</v>
      </c>
      <c r="V33" s="3">
        <f t="shared" si="38"/>
        <v>5000</v>
      </c>
      <c r="W33" s="3">
        <f t="shared" si="38"/>
        <v>6000</v>
      </c>
      <c r="X33" s="3">
        <f t="shared" si="13"/>
        <v>7000</v>
      </c>
      <c r="Y33" s="3">
        <f t="shared" si="13"/>
        <v>8000</v>
      </c>
      <c r="AD33" s="3">
        <f t="shared" si="9"/>
        <v>0</v>
      </c>
      <c r="AE33" s="3">
        <f>IF($AD33&gt;0,PMBS(AE$2,$AB$3,$AB$6,$AB$7,$AB$5,$AD33)*$AB$11,IF($AD33=0,$AB$11*MAX(0,-AE$2+$AB$3),0))</f>
        <v>9000</v>
      </c>
      <c r="AF33" s="3">
        <f aca="true" t="shared" si="40" ref="AF33:AY33">IF($AD33&gt;0,PMBS(AF$2,$AB$3,$AB$6,$AB$7,$AB$5,$AD33)*$AB$11,IF($AD33=0,$AB$11*MAX(0,-AF$2+$AB$3),0))</f>
        <v>8000</v>
      </c>
      <c r="AG33" s="3">
        <f t="shared" si="40"/>
        <v>7000</v>
      </c>
      <c r="AH33" s="3">
        <f t="shared" si="40"/>
        <v>6000</v>
      </c>
      <c r="AI33" s="3">
        <f t="shared" si="40"/>
        <v>5000</v>
      </c>
      <c r="AJ33" s="3">
        <f t="shared" si="40"/>
        <v>4000</v>
      </c>
      <c r="AK33" s="3">
        <f t="shared" si="40"/>
        <v>3000</v>
      </c>
      <c r="AL33" s="3">
        <f t="shared" si="40"/>
        <v>2000</v>
      </c>
      <c r="AM33" s="3">
        <f t="shared" si="40"/>
        <v>1000</v>
      </c>
      <c r="AN33" s="3">
        <f t="shared" si="40"/>
        <v>0</v>
      </c>
      <c r="AO33" s="3">
        <f t="shared" si="40"/>
        <v>0</v>
      </c>
      <c r="AP33" s="3">
        <f t="shared" si="40"/>
        <v>0</v>
      </c>
      <c r="AQ33" s="3">
        <f t="shared" si="40"/>
        <v>0</v>
      </c>
      <c r="AR33" s="3">
        <f t="shared" si="40"/>
        <v>0</v>
      </c>
      <c r="AS33" s="3">
        <f t="shared" si="40"/>
        <v>0</v>
      </c>
      <c r="AT33" s="3">
        <f t="shared" si="40"/>
        <v>0</v>
      </c>
      <c r="AU33" s="3">
        <f t="shared" si="40"/>
        <v>0</v>
      </c>
      <c r="AV33" s="3">
        <f t="shared" si="40"/>
        <v>0</v>
      </c>
      <c r="AW33" s="3">
        <f t="shared" si="40"/>
        <v>0</v>
      </c>
      <c r="AX33" s="3">
        <f t="shared" si="40"/>
        <v>0</v>
      </c>
      <c r="AY33" s="3">
        <f t="shared" si="40"/>
        <v>0</v>
      </c>
      <c r="BB33" s="3">
        <f t="shared" si="11"/>
        <v>0</v>
      </c>
      <c r="BC33" s="7">
        <f>E33+AE33-$B$11*$B$13-$AB$11*$AB$13</f>
        <v>5870</v>
      </c>
      <c r="BD33" s="7">
        <f t="shared" si="20"/>
        <v>4870</v>
      </c>
      <c r="BE33" s="7">
        <f t="shared" si="21"/>
        <v>3870</v>
      </c>
      <c r="BF33" s="7">
        <f t="shared" si="22"/>
        <v>2870</v>
      </c>
      <c r="BG33" s="7">
        <f t="shared" si="23"/>
        <v>1870</v>
      </c>
      <c r="BH33" s="7">
        <f t="shared" si="24"/>
        <v>870</v>
      </c>
      <c r="BI33" s="7">
        <f t="shared" si="25"/>
        <v>-130</v>
      </c>
      <c r="BJ33" s="7">
        <f t="shared" si="26"/>
        <v>-1130</v>
      </c>
      <c r="BK33" s="7">
        <f t="shared" si="27"/>
        <v>-2130</v>
      </c>
      <c r="BL33" s="7">
        <f t="shared" si="28"/>
        <v>-3130</v>
      </c>
      <c r="BM33" s="7">
        <f t="shared" si="29"/>
        <v>-3130</v>
      </c>
      <c r="BN33" s="7">
        <f t="shared" si="30"/>
        <v>-3130</v>
      </c>
      <c r="BO33" s="7">
        <f t="shared" si="31"/>
        <v>-3130</v>
      </c>
      <c r="BP33" s="7">
        <f t="shared" si="32"/>
        <v>-2130</v>
      </c>
      <c r="BQ33" s="7">
        <f t="shared" si="33"/>
        <v>-1130</v>
      </c>
      <c r="BR33" s="7">
        <f t="shared" si="34"/>
        <v>-130</v>
      </c>
      <c r="BS33" s="7">
        <f t="shared" si="15"/>
        <v>870</v>
      </c>
      <c r="BT33" s="7">
        <f t="shared" si="16"/>
        <v>1870</v>
      </c>
      <c r="BU33" s="7">
        <f t="shared" si="17"/>
        <v>2870</v>
      </c>
      <c r="BV33" s="7">
        <f t="shared" si="18"/>
        <v>3870</v>
      </c>
      <c r="BW33" s="7">
        <f t="shared" si="19"/>
        <v>4870</v>
      </c>
    </row>
    <row r="34" spans="4:75" s="7" customFormat="1" ht="14.25">
      <c r="D34" s="6" t="s">
        <v>50</v>
      </c>
      <c r="E34" s="3">
        <f>$B$11*(MAX(0,E$2-$B$3)-$B$13)</f>
        <v>-1450</v>
      </c>
      <c r="F34" s="3">
        <f aca="true" t="shared" si="41" ref="F34:Y34">$B$11*(MAX(0,F$2-$B$3)-$B$13)</f>
        <v>-1450</v>
      </c>
      <c r="G34" s="3">
        <f t="shared" si="41"/>
        <v>-1450</v>
      </c>
      <c r="H34" s="3">
        <f t="shared" si="41"/>
        <v>-1450</v>
      </c>
      <c r="I34" s="3">
        <f t="shared" si="41"/>
        <v>-1450</v>
      </c>
      <c r="J34" s="3">
        <f t="shared" si="41"/>
        <v>-1450</v>
      </c>
      <c r="K34" s="3">
        <f t="shared" si="41"/>
        <v>-1450</v>
      </c>
      <c r="L34" s="3">
        <f t="shared" si="41"/>
        <v>-1450</v>
      </c>
      <c r="M34" s="3">
        <f t="shared" si="41"/>
        <v>-1450</v>
      </c>
      <c r="N34" s="3">
        <f t="shared" si="41"/>
        <v>-1450</v>
      </c>
      <c r="O34" s="3">
        <f t="shared" si="41"/>
        <v>-1450</v>
      </c>
      <c r="P34" s="3">
        <f t="shared" si="41"/>
        <v>-1450</v>
      </c>
      <c r="Q34" s="3">
        <f t="shared" si="41"/>
        <v>-1450</v>
      </c>
      <c r="R34" s="3">
        <f t="shared" si="41"/>
        <v>-450</v>
      </c>
      <c r="S34" s="3">
        <f t="shared" si="41"/>
        <v>550</v>
      </c>
      <c r="T34" s="3">
        <f t="shared" si="41"/>
        <v>1550</v>
      </c>
      <c r="U34" s="3">
        <f t="shared" si="41"/>
        <v>2550</v>
      </c>
      <c r="V34" s="3">
        <f t="shared" si="41"/>
        <v>3550</v>
      </c>
      <c r="W34" s="3">
        <f t="shared" si="41"/>
        <v>4550</v>
      </c>
      <c r="X34" s="3">
        <f t="shared" si="41"/>
        <v>5550</v>
      </c>
      <c r="Y34" s="3">
        <f t="shared" si="41"/>
        <v>6550</v>
      </c>
      <c r="AD34" s="6" t="s">
        <v>50</v>
      </c>
      <c r="AE34" s="3">
        <f>$AB$11*(MAX(0,$AB$3-AE$2)-$AB$13)</f>
        <v>7320</v>
      </c>
      <c r="AF34" s="3">
        <f aca="true" t="shared" si="42" ref="AF34:AY34">$AB$11*(MAX(0,$AB$3-AF$2)-$AB$13)</f>
        <v>6320</v>
      </c>
      <c r="AG34" s="3">
        <f t="shared" si="42"/>
        <v>5320</v>
      </c>
      <c r="AH34" s="3">
        <f t="shared" si="42"/>
        <v>4320</v>
      </c>
      <c r="AI34" s="3">
        <f t="shared" si="42"/>
        <v>3320</v>
      </c>
      <c r="AJ34" s="3">
        <f t="shared" si="42"/>
        <v>2320</v>
      </c>
      <c r="AK34" s="3">
        <f t="shared" si="42"/>
        <v>1320</v>
      </c>
      <c r="AL34" s="3">
        <f t="shared" si="42"/>
        <v>320</v>
      </c>
      <c r="AM34" s="3">
        <f t="shared" si="42"/>
        <v>-680</v>
      </c>
      <c r="AN34" s="3">
        <f t="shared" si="42"/>
        <v>-1680</v>
      </c>
      <c r="AO34" s="3">
        <f t="shared" si="42"/>
        <v>-1680</v>
      </c>
      <c r="AP34" s="3">
        <f t="shared" si="42"/>
        <v>-1680</v>
      </c>
      <c r="AQ34" s="3">
        <f t="shared" si="42"/>
        <v>-1680</v>
      </c>
      <c r="AR34" s="3">
        <f t="shared" si="42"/>
        <v>-1680</v>
      </c>
      <c r="AS34" s="3">
        <f t="shared" si="42"/>
        <v>-1680</v>
      </c>
      <c r="AT34" s="3">
        <f t="shared" si="42"/>
        <v>-1680</v>
      </c>
      <c r="AU34" s="3">
        <f t="shared" si="42"/>
        <v>-1680</v>
      </c>
      <c r="AV34" s="3">
        <f t="shared" si="42"/>
        <v>-1680</v>
      </c>
      <c r="AW34" s="3">
        <f t="shared" si="42"/>
        <v>-1680</v>
      </c>
      <c r="AX34" s="3">
        <f t="shared" si="42"/>
        <v>-1680</v>
      </c>
      <c r="AY34" s="3">
        <f t="shared" si="42"/>
        <v>-1680</v>
      </c>
      <c r="BB34" s="6" t="s">
        <v>51</v>
      </c>
      <c r="BC34" s="7">
        <f>E34+AE34</f>
        <v>5870</v>
      </c>
      <c r="BD34" s="7">
        <f aca="true" t="shared" si="43" ref="BD34:BW34">F34+AF34</f>
        <v>4870</v>
      </c>
      <c r="BE34" s="7">
        <f t="shared" si="43"/>
        <v>3870</v>
      </c>
      <c r="BF34" s="7">
        <f t="shared" si="43"/>
        <v>2870</v>
      </c>
      <c r="BG34" s="7">
        <f t="shared" si="43"/>
        <v>1870</v>
      </c>
      <c r="BH34" s="7">
        <f t="shared" si="43"/>
        <v>870</v>
      </c>
      <c r="BI34" s="7">
        <f t="shared" si="43"/>
        <v>-130</v>
      </c>
      <c r="BJ34" s="7">
        <f t="shared" si="43"/>
        <v>-1130</v>
      </c>
      <c r="BK34" s="7">
        <f t="shared" si="43"/>
        <v>-2130</v>
      </c>
      <c r="BL34" s="7">
        <f t="shared" si="43"/>
        <v>-3130</v>
      </c>
      <c r="BM34" s="7">
        <f t="shared" si="43"/>
        <v>-3130</v>
      </c>
      <c r="BN34" s="7">
        <f t="shared" si="43"/>
        <v>-3130</v>
      </c>
      <c r="BO34" s="7">
        <f t="shared" si="43"/>
        <v>-3130</v>
      </c>
      <c r="BP34" s="7">
        <f t="shared" si="43"/>
        <v>-2130</v>
      </c>
      <c r="BQ34" s="7">
        <f t="shared" si="43"/>
        <v>-1130</v>
      </c>
      <c r="BR34" s="7">
        <f t="shared" si="43"/>
        <v>-130</v>
      </c>
      <c r="BS34" s="7">
        <f t="shared" si="43"/>
        <v>870</v>
      </c>
      <c r="BT34" s="7">
        <f t="shared" si="43"/>
        <v>1870</v>
      </c>
      <c r="BU34" s="7">
        <f t="shared" si="43"/>
        <v>2870</v>
      </c>
      <c r="BV34" s="7">
        <f t="shared" si="43"/>
        <v>3870</v>
      </c>
      <c r="BW34" s="7">
        <f t="shared" si="43"/>
        <v>4870</v>
      </c>
    </row>
    <row r="35" ht="14.25">
      <c r="BB35" s="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W34"/>
  <sheetViews>
    <sheetView workbookViewId="0" topLeftCell="A1">
      <pane xSplit="7995" topLeftCell="AA1" activePane="topLeft" state="split"/>
      <selection pane="topLeft" activeCell="F1" sqref="F1:F16384"/>
      <selection pane="topRight" activeCell="Z1" sqref="Z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625" style="4" customWidth="1"/>
    <col min="30" max="30" width="14.2539062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2:54" ht="14.25">
      <c r="B1" s="2" t="s">
        <v>52</v>
      </c>
      <c r="C1" s="2"/>
      <c r="D1" s="2" t="s">
        <v>52</v>
      </c>
      <c r="AB1" s="2" t="s">
        <v>52</v>
      </c>
      <c r="AC1" s="2"/>
      <c r="AD1" s="2" t="s">
        <v>52</v>
      </c>
      <c r="BB1" s="2" t="s">
        <v>53</v>
      </c>
    </row>
    <row r="2" spans="1:75" ht="14.25">
      <c r="A2" s="4" t="s">
        <v>11</v>
      </c>
      <c r="B2" s="4">
        <v>38860</v>
      </c>
      <c r="D2" s="4" t="s">
        <v>54</v>
      </c>
      <c r="E2" s="4">
        <f>INT($B$2/$B$10)*$B$10-10*$B$10</f>
        <v>28000</v>
      </c>
      <c r="F2" s="4">
        <f aca="true" t="shared" si="0" ref="F2:Y2">E$2+$B$10</f>
        <v>29000</v>
      </c>
      <c r="G2" s="4">
        <f t="shared" si="0"/>
        <v>30000</v>
      </c>
      <c r="H2" s="4">
        <f t="shared" si="0"/>
        <v>31000</v>
      </c>
      <c r="I2" s="4">
        <f t="shared" si="0"/>
        <v>32000</v>
      </c>
      <c r="J2" s="4">
        <f t="shared" si="0"/>
        <v>33000</v>
      </c>
      <c r="K2" s="4">
        <f t="shared" si="0"/>
        <v>34000</v>
      </c>
      <c r="L2" s="4">
        <f t="shared" si="0"/>
        <v>35000</v>
      </c>
      <c r="M2" s="4">
        <f t="shared" si="0"/>
        <v>36000</v>
      </c>
      <c r="N2" s="4">
        <f t="shared" si="0"/>
        <v>37000</v>
      </c>
      <c r="O2" s="4">
        <f t="shared" si="0"/>
        <v>38000</v>
      </c>
      <c r="P2" s="4">
        <f t="shared" si="0"/>
        <v>39000</v>
      </c>
      <c r="Q2" s="4">
        <f t="shared" si="0"/>
        <v>40000</v>
      </c>
      <c r="R2" s="4">
        <f t="shared" si="0"/>
        <v>41000</v>
      </c>
      <c r="S2" s="4">
        <f t="shared" si="0"/>
        <v>42000</v>
      </c>
      <c r="T2" s="4">
        <f t="shared" si="0"/>
        <v>43000</v>
      </c>
      <c r="U2" s="4">
        <f t="shared" si="0"/>
        <v>44000</v>
      </c>
      <c r="V2" s="4">
        <f t="shared" si="0"/>
        <v>45000</v>
      </c>
      <c r="W2" s="4">
        <f t="shared" si="0"/>
        <v>46000</v>
      </c>
      <c r="X2" s="4">
        <f t="shared" si="0"/>
        <v>47000</v>
      </c>
      <c r="Y2" s="4">
        <f t="shared" si="0"/>
        <v>48000</v>
      </c>
      <c r="AA2" s="4" t="s">
        <v>11</v>
      </c>
      <c r="AB2" s="4">
        <v>38860</v>
      </c>
      <c r="AD2" s="4" t="s">
        <v>54</v>
      </c>
      <c r="AE2" s="4">
        <f>INT($AB$2/$AB$10)*$AB$10-10*$AB$10</f>
        <v>28000</v>
      </c>
      <c r="AF2" s="4">
        <f aca="true" t="shared" si="1" ref="AF2:AY2">AE$2+$AB$10</f>
        <v>29000</v>
      </c>
      <c r="AG2" s="4">
        <f t="shared" si="1"/>
        <v>30000</v>
      </c>
      <c r="AH2" s="4">
        <f t="shared" si="1"/>
        <v>31000</v>
      </c>
      <c r="AI2" s="4">
        <f t="shared" si="1"/>
        <v>32000</v>
      </c>
      <c r="AJ2" s="4">
        <f t="shared" si="1"/>
        <v>33000</v>
      </c>
      <c r="AK2" s="4">
        <f t="shared" si="1"/>
        <v>34000</v>
      </c>
      <c r="AL2" s="4">
        <f t="shared" si="1"/>
        <v>35000</v>
      </c>
      <c r="AM2" s="4">
        <f t="shared" si="1"/>
        <v>36000</v>
      </c>
      <c r="AN2" s="4">
        <f t="shared" si="1"/>
        <v>37000</v>
      </c>
      <c r="AO2" s="4">
        <f t="shared" si="1"/>
        <v>38000</v>
      </c>
      <c r="AP2" s="4">
        <f t="shared" si="1"/>
        <v>39000</v>
      </c>
      <c r="AQ2" s="4">
        <f t="shared" si="1"/>
        <v>40000</v>
      </c>
      <c r="AR2" s="4">
        <f t="shared" si="1"/>
        <v>41000</v>
      </c>
      <c r="AS2" s="4">
        <f t="shared" si="1"/>
        <v>42000</v>
      </c>
      <c r="AT2" s="4">
        <f t="shared" si="1"/>
        <v>43000</v>
      </c>
      <c r="AU2" s="4">
        <f t="shared" si="1"/>
        <v>44000</v>
      </c>
      <c r="AV2" s="4">
        <f t="shared" si="1"/>
        <v>45000</v>
      </c>
      <c r="AW2" s="4">
        <f t="shared" si="1"/>
        <v>46000</v>
      </c>
      <c r="AX2" s="4">
        <f t="shared" si="1"/>
        <v>47000</v>
      </c>
      <c r="AY2" s="4">
        <f t="shared" si="1"/>
        <v>48000</v>
      </c>
      <c r="BB2" s="4" t="s">
        <v>54</v>
      </c>
      <c r="BC2" s="4">
        <f>INT($B$2/$B$10)*$B$10-10*$B$10</f>
        <v>28000</v>
      </c>
      <c r="BD2" s="4">
        <f aca="true" t="shared" si="2" ref="BD2:BW2">BC$2+$B$10</f>
        <v>29000</v>
      </c>
      <c r="BE2" s="4">
        <f t="shared" si="2"/>
        <v>30000</v>
      </c>
      <c r="BF2" s="4">
        <f t="shared" si="2"/>
        <v>31000</v>
      </c>
      <c r="BG2" s="4">
        <f t="shared" si="2"/>
        <v>32000</v>
      </c>
      <c r="BH2" s="4">
        <f t="shared" si="2"/>
        <v>33000</v>
      </c>
      <c r="BI2" s="4">
        <f t="shared" si="2"/>
        <v>34000</v>
      </c>
      <c r="BJ2" s="4">
        <f t="shared" si="2"/>
        <v>35000</v>
      </c>
      <c r="BK2" s="4">
        <f t="shared" si="2"/>
        <v>36000</v>
      </c>
      <c r="BL2" s="4">
        <f t="shared" si="2"/>
        <v>37000</v>
      </c>
      <c r="BM2" s="4">
        <f t="shared" si="2"/>
        <v>38000</v>
      </c>
      <c r="BN2" s="4">
        <f t="shared" si="2"/>
        <v>39000</v>
      </c>
      <c r="BO2" s="4">
        <f t="shared" si="2"/>
        <v>40000</v>
      </c>
      <c r="BP2" s="4">
        <f t="shared" si="2"/>
        <v>41000</v>
      </c>
      <c r="BQ2" s="4">
        <f t="shared" si="2"/>
        <v>42000</v>
      </c>
      <c r="BR2" s="4">
        <f t="shared" si="2"/>
        <v>43000</v>
      </c>
      <c r="BS2" s="4">
        <f t="shared" si="2"/>
        <v>44000</v>
      </c>
      <c r="BT2" s="4">
        <f t="shared" si="2"/>
        <v>45000</v>
      </c>
      <c r="BU2" s="4">
        <f t="shared" si="2"/>
        <v>46000</v>
      </c>
      <c r="BV2" s="4">
        <f t="shared" si="2"/>
        <v>47000</v>
      </c>
      <c r="BW2" s="4">
        <f t="shared" si="2"/>
        <v>48000</v>
      </c>
    </row>
    <row r="3" spans="1:75" ht="14.25">
      <c r="A3" s="4" t="s">
        <v>2</v>
      </c>
      <c r="B3" s="4">
        <v>40000</v>
      </c>
      <c r="D3" s="3">
        <f>B4</f>
        <v>60</v>
      </c>
      <c r="E3" s="3">
        <f>IF($D3&gt;0,CMBS(E$2,$B$3,$B$6,$B$7,$B$5,$D3)*$B$11,IF($D3=0,$B$11*MAX(0,E$2-$B$3),0))</f>
        <v>1.006402013424598</v>
      </c>
      <c r="F3" s="3">
        <f aca="true" t="shared" si="3" ref="F3:Y15">IF($D3&gt;0,CMBS(F$2,$B$3,$B$6,$B$7,$B$5,$D3)*$B$11,IF($D3=0,$B$11*MAX(0,F$2-$B$3),0))</f>
        <v>3.308885467111182</v>
      </c>
      <c r="G3" s="3">
        <f t="shared" si="3"/>
        <v>9.579261023176116</v>
      </c>
      <c r="H3" s="3">
        <f t="shared" si="3"/>
        <v>24.72943599058874</v>
      </c>
      <c r="I3" s="3">
        <f t="shared" si="3"/>
        <v>57.578405587395764</v>
      </c>
      <c r="J3" s="3">
        <f t="shared" si="3"/>
        <v>122.15657197815744</v>
      </c>
      <c r="K3" s="3">
        <f t="shared" si="3"/>
        <v>238.35042820580657</v>
      </c>
      <c r="L3" s="3">
        <f t="shared" si="3"/>
        <v>431.3420037282458</v>
      </c>
      <c r="M3" s="3">
        <f t="shared" si="3"/>
        <v>729.5883490625602</v>
      </c>
      <c r="N3" s="3">
        <f t="shared" si="3"/>
        <v>1161.5653923579011</v>
      </c>
      <c r="O3" s="3">
        <f t="shared" si="3"/>
        <v>1751.9655283472057</v>
      </c>
      <c r="P3" s="3">
        <f t="shared" si="3"/>
        <v>2518.284975878865</v>
      </c>
      <c r="Q3" s="3">
        <f t="shared" si="3"/>
        <v>3468.6566604011023</v>
      </c>
      <c r="R3" s="3">
        <f t="shared" si="3"/>
        <v>4601.105012217922</v>
      </c>
      <c r="S3" s="3">
        <f t="shared" si="3"/>
        <v>5904.747021060248</v>
      </c>
      <c r="T3" s="3">
        <f t="shared" si="3"/>
        <v>7361.749908877871</v>
      </c>
      <c r="U3" s="3">
        <f t="shared" si="3"/>
        <v>8950.201045509042</v>
      </c>
      <c r="V3" s="3">
        <f t="shared" si="3"/>
        <v>10646.749370443707</v>
      </c>
      <c r="W3" s="3">
        <f t="shared" si="3"/>
        <v>12428.823343637225</v>
      </c>
      <c r="X3" s="3">
        <f t="shared" si="3"/>
        <v>14276.171657724044</v>
      </c>
      <c r="Y3" s="3">
        <f t="shared" si="3"/>
        <v>16171.693515802588</v>
      </c>
      <c r="AA3" s="4" t="s">
        <v>2</v>
      </c>
      <c r="AB3" s="4">
        <v>38000</v>
      </c>
      <c r="AD3" s="3">
        <f>AB4</f>
        <v>60</v>
      </c>
      <c r="AE3" s="3">
        <f>IF($AD3&gt;0,CMBS(AE$2,$AB$3,$AB$6,$AB$7,$AB$5,$AD3)*$AB$11,IF($AD3=0,$AB$11*MAX(0,AE$2-$AB$3),0))</f>
        <v>-2.1541642855273864</v>
      </c>
      <c r="AF3" s="3">
        <f aca="true" t="shared" si="4" ref="AF3:AY15">IF($AD3&gt;0,CMBS(AF$2,$AB$3,$AB$6,$AB$7,$AB$5,$AD3)*$AB$11,IF($AD3=0,$AB$11*MAX(0,AF$2-$AB$3),0))</f>
        <v>-6.418783370874479</v>
      </c>
      <c r="AG3" s="3">
        <f t="shared" si="4"/>
        <v>-16.879128821561892</v>
      </c>
      <c r="AH3" s="3">
        <f t="shared" si="4"/>
        <v>-39.684231958478904</v>
      </c>
      <c r="AI3" s="3">
        <f t="shared" si="4"/>
        <v>-84.3994074635093</v>
      </c>
      <c r="AJ3" s="3">
        <f t="shared" si="4"/>
        <v>-164.1004369366192</v>
      </c>
      <c r="AK3" s="3">
        <f t="shared" si="4"/>
        <v>-294.5100696847612</v>
      </c>
      <c r="AL3" s="3">
        <f t="shared" si="4"/>
        <v>-492.16355087980446</v>
      </c>
      <c r="AM3" s="3">
        <f t="shared" si="4"/>
        <v>-771.9828691012008</v>
      </c>
      <c r="AN3" s="3">
        <f t="shared" si="4"/>
        <v>-1144.9161812417187</v>
      </c>
      <c r="AO3" s="3">
        <f t="shared" si="4"/>
        <v>-1616.3213552946982</v>
      </c>
      <c r="AP3" s="3">
        <f t="shared" si="4"/>
        <v>-2185.35905815339</v>
      </c>
      <c r="AQ3" s="3">
        <f t="shared" si="4"/>
        <v>-2845.6770978825516</v>
      </c>
      <c r="AR3" s="3">
        <f t="shared" si="4"/>
        <v>-3586.7453800157127</v>
      </c>
      <c r="AS3" s="3">
        <f t="shared" si="4"/>
        <v>-4395.728128684812</v>
      </c>
      <c r="AT3" s="3">
        <f t="shared" si="4"/>
        <v>-5259.198243721454</v>
      </c>
      <c r="AU3" s="3">
        <f t="shared" si="4"/>
        <v>-6164.508400427541</v>
      </c>
      <c r="AV3" s="3">
        <f t="shared" si="4"/>
        <v>-7100.665301550507</v>
      </c>
      <c r="AW3" s="3">
        <f t="shared" si="4"/>
        <v>-8058.719677675137</v>
      </c>
      <c r="AX3" s="3">
        <f t="shared" si="4"/>
        <v>-9031.780761127302</v>
      </c>
      <c r="AY3" s="3">
        <f t="shared" si="4"/>
        <v>-10014.794209726708</v>
      </c>
      <c r="BB3" s="3">
        <f>$B$4</f>
        <v>60</v>
      </c>
      <c r="BC3" s="7">
        <f aca="true" t="shared" si="5" ref="BC3:BC33">E3+AE3-$B$11*$B$13-$AB$11*$AB$13</f>
        <v>-301.1477622721027</v>
      </c>
      <c r="BD3" s="7">
        <f aca="true" t="shared" si="6" ref="BD3:BD33">F3+AF3-$B$11*$B$13-$AB$11*$AB$13</f>
        <v>-303.10989790376334</v>
      </c>
      <c r="BE3" s="7">
        <f aca="true" t="shared" si="7" ref="BE3:BE33">G3+AG3-$B$11*$B$13-$AB$11*$AB$13</f>
        <v>-307.299867798386</v>
      </c>
      <c r="BF3" s="7">
        <f aca="true" t="shared" si="8" ref="BF3:BF33">H3+AH3-$B$11*$B$13-$AB$11*$AB$13</f>
        <v>-314.9547959678903</v>
      </c>
      <c r="BG3" s="7">
        <f aca="true" t="shared" si="9" ref="BG3:BG33">I3+AI3-$B$11*$B$13-$AB$11*$AB$13</f>
        <v>-326.82100187611377</v>
      </c>
      <c r="BH3" s="7">
        <f aca="true" t="shared" si="10" ref="BH3:BH33">J3+AJ3-$B$11*$B$13-$AB$11*$AB$13</f>
        <v>-341.94386495846175</v>
      </c>
      <c r="BI3" s="7">
        <f aca="true" t="shared" si="11" ref="BI3:BI33">K3+AK3-$B$11*$B$13-$AB$11*$AB$13</f>
        <v>-356.15964147895465</v>
      </c>
      <c r="BJ3" s="7">
        <f aca="true" t="shared" si="12" ref="BJ3:BJ33">L3+AL3-$B$11*$B$13-$AB$11*$AB$13</f>
        <v>-360.82154715155866</v>
      </c>
      <c r="BK3" s="7">
        <f aca="true" t="shared" si="13" ref="BK3:BK33">M3+AM3-$B$11*$B$13-$AB$11*$AB$13</f>
        <v>-342.3945200386406</v>
      </c>
      <c r="BL3" s="7">
        <f aca="true" t="shared" si="14" ref="BL3:BL33">N3+AN3-$B$11*$B$13-$AB$11*$AB$13</f>
        <v>-283.3507888838176</v>
      </c>
      <c r="BM3" s="7">
        <f aca="true" t="shared" si="15" ref="BM3:BM33">O3+AO3-$B$11*$B$13-$AB$11*$AB$13</f>
        <v>-164.35582694749246</v>
      </c>
      <c r="BN3" s="7">
        <f aca="true" t="shared" si="16" ref="BN3:BN33">P3+AP3-$B$11*$B$13-$AB$11*$AB$13</f>
        <v>32.9259177254753</v>
      </c>
      <c r="BO3" s="7">
        <f aca="true" t="shared" si="17" ref="BO3:BO33">Q3+AQ3-$B$11*$B$13-$AB$11*$AB$13</f>
        <v>322.97956251855067</v>
      </c>
      <c r="BP3" s="7">
        <f aca="true" t="shared" si="18" ref="BP3:BP33">R3+AR3-$B$11*$B$13-$AB$11*$AB$13</f>
        <v>714.3596322022095</v>
      </c>
      <c r="BQ3" s="7">
        <f aca="true" t="shared" si="19" ref="BQ3:BQ33">S3+AS3-$B$11*$B$13-$AB$11*$AB$13</f>
        <v>1209.0188923754358</v>
      </c>
      <c r="BR3" s="7">
        <f aca="true" t="shared" si="20" ref="BR3:BR33">T3+AT3-$B$11*$B$13-$AB$11*$AB$13</f>
        <v>1802.5516651564176</v>
      </c>
      <c r="BS3" s="7">
        <f aca="true" t="shared" si="21" ref="BS3:BS33">U3+AU3-$B$11*$B$13-$AB$11*$AB$13</f>
        <v>2485.692645081501</v>
      </c>
      <c r="BT3" s="7">
        <f aca="true" t="shared" si="22" ref="BT3:BT33">V3+AV3-$B$11*$B$13-$AB$11*$AB$13</f>
        <v>3246.0840688932003</v>
      </c>
      <c r="BU3" s="7">
        <f aca="true" t="shared" si="23" ref="BU3:BU33">W3+AW3-$B$11*$B$13-$AB$11*$AB$13</f>
        <v>4070.1036659620877</v>
      </c>
      <c r="BV3" s="7">
        <f aca="true" t="shared" si="24" ref="BV3:BV33">X3+AX3-$B$11*$B$13-$AB$11*$AB$13</f>
        <v>4944.390896596742</v>
      </c>
      <c r="BW3" s="7">
        <f aca="true" t="shared" si="25" ref="BW3:BW33">Y3+AY3-$B$11*$B$13-$AB$11*$AB$13</f>
        <v>5856.89930607588</v>
      </c>
    </row>
    <row r="4" spans="1:75" ht="14.25">
      <c r="A4" s="4" t="s">
        <v>45</v>
      </c>
      <c r="B4" s="4">
        <v>60</v>
      </c>
      <c r="D4" s="3">
        <f aca="true" t="shared" si="26" ref="D4:D33">D3-$B$9</f>
        <v>58</v>
      </c>
      <c r="E4" s="3">
        <f aca="true" t="shared" si="27" ref="E4:T31">IF($D4&gt;0,CMBS(E$2,$B$3,$B$6,$B$7,$B$5,$D4)*$B$11,IF($D4=0,$B$11*MAX(0,E$2-$B$3),0))</f>
        <v>0.7995515695476918</v>
      </c>
      <c r="F4" s="3">
        <f t="shared" si="3"/>
        <v>2.723985874499448</v>
      </c>
      <c r="G4" s="3">
        <f t="shared" si="3"/>
        <v>8.13527375872917</v>
      </c>
      <c r="H4" s="3">
        <f t="shared" si="3"/>
        <v>21.578926153081852</v>
      </c>
      <c r="I4" s="3">
        <f t="shared" si="3"/>
        <v>51.43760621471847</v>
      </c>
      <c r="J4" s="3">
        <f t="shared" si="3"/>
        <v>111.3602270450906</v>
      </c>
      <c r="K4" s="3">
        <f t="shared" si="3"/>
        <v>221.08124934042735</v>
      </c>
      <c r="L4" s="3">
        <f t="shared" si="3"/>
        <v>406.0167733358694</v>
      </c>
      <c r="M4" s="3">
        <f t="shared" si="3"/>
        <v>695.3019854414779</v>
      </c>
      <c r="N4" s="3">
        <f t="shared" si="3"/>
        <v>1118.4457787072351</v>
      </c>
      <c r="O4" s="3">
        <f t="shared" si="3"/>
        <v>1701.306788627233</v>
      </c>
      <c r="P4" s="3">
        <f t="shared" si="3"/>
        <v>2462.401979850096</v>
      </c>
      <c r="Q4" s="3">
        <f t="shared" si="3"/>
        <v>3410.505181117376</v>
      </c>
      <c r="R4" s="3">
        <f t="shared" si="3"/>
        <v>4543.7851295257715</v>
      </c>
      <c r="S4" s="3">
        <f t="shared" si="3"/>
        <v>5851.023256807908</v>
      </c>
      <c r="T4" s="3">
        <f t="shared" si="3"/>
        <v>7313.7078457695825</v>
      </c>
      <c r="U4" s="3">
        <f t="shared" si="3"/>
        <v>8909.087538952379</v>
      </c>
      <c r="V4" s="3">
        <f t="shared" si="3"/>
        <v>10612.989012539983</v>
      </c>
      <c r="W4" s="3">
        <f t="shared" si="3"/>
        <v>12402.164025601523</v>
      </c>
      <c r="X4" s="3">
        <f t="shared" si="3"/>
        <v>14255.893909864084</v>
      </c>
      <c r="Y4" s="3">
        <f t="shared" si="3"/>
        <v>16156.824999017248</v>
      </c>
      <c r="AA4" s="4" t="s">
        <v>45</v>
      </c>
      <c r="AB4" s="4">
        <v>60</v>
      </c>
      <c r="AD4" s="3">
        <f aca="true" t="shared" si="28" ref="AD4:AD33">AD3-$AB$9</f>
        <v>58</v>
      </c>
      <c r="AE4" s="3">
        <f aca="true" t="shared" si="29" ref="AE4:AT31">IF($AD4&gt;0,CMBS(AE$2,$AB$3,$AB$6,$AB$7,$AB$5,$AD4)*$AB$11,IF($AD4=0,$AB$11*MAX(0,AE$2-$AB$3),0))</f>
        <v>-1.7908003616131793</v>
      </c>
      <c r="AF4" s="3">
        <f t="shared" si="4"/>
        <v>-5.508138906395118</v>
      </c>
      <c r="AG4" s="3">
        <f t="shared" si="4"/>
        <v>-14.886204566243066</v>
      </c>
      <c r="AH4" s="3">
        <f t="shared" si="4"/>
        <v>-35.82854465786238</v>
      </c>
      <c r="AI4" s="3">
        <f t="shared" si="4"/>
        <v>-77.73264442307027</v>
      </c>
      <c r="AJ4" s="3">
        <f t="shared" si="4"/>
        <v>-153.69788594226202</v>
      </c>
      <c r="AK4" s="3">
        <f t="shared" si="4"/>
        <v>-279.73505216506237</v>
      </c>
      <c r="AL4" s="3">
        <f t="shared" si="4"/>
        <v>-472.9134571853474</v>
      </c>
      <c r="AM4" s="3">
        <f t="shared" si="4"/>
        <v>-748.8160634060569</v>
      </c>
      <c r="AN4" s="3">
        <f t="shared" si="4"/>
        <v>-1119.0012148163223</v>
      </c>
      <c r="AO4" s="3">
        <f t="shared" si="4"/>
        <v>-1589.2229995699818</v>
      </c>
      <c r="AP4" s="3">
        <f t="shared" si="4"/>
        <v>-2158.737118076857</v>
      </c>
      <c r="AQ4" s="3">
        <f t="shared" si="4"/>
        <v>-2820.9918629744825</v>
      </c>
      <c r="AR4" s="3">
        <f t="shared" si="4"/>
        <v>-3565.053052277486</v>
      </c>
      <c r="AS4" s="3">
        <f t="shared" si="4"/>
        <v>-4377.597711622242</v>
      </c>
      <c r="AT4" s="3">
        <f t="shared" si="4"/>
        <v>-5244.740981862873</v>
      </c>
      <c r="AU4" s="3">
        <f t="shared" si="4"/>
        <v>-6153.482531133857</v>
      </c>
      <c r="AV4" s="3">
        <f t="shared" si="4"/>
        <v>-7092.610003649097</v>
      </c>
      <c r="AW4" s="3">
        <f t="shared" si="4"/>
        <v>-8053.080779596741</v>
      </c>
      <c r="AX4" s="3">
        <f t="shared" si="4"/>
        <v>-9028.006635714977</v>
      </c>
      <c r="AY4" s="3">
        <f t="shared" si="4"/>
        <v>-10012.395452972138</v>
      </c>
      <c r="BB4" s="3">
        <f aca="true" t="shared" si="30" ref="BB4:BB33">BB3-$B$9</f>
        <v>58</v>
      </c>
      <c r="BC4" s="7">
        <f t="shared" si="5"/>
        <v>-300.99124879206556</v>
      </c>
      <c r="BD4" s="7">
        <f t="shared" si="6"/>
        <v>-302.7841530318956</v>
      </c>
      <c r="BE4" s="7">
        <f t="shared" si="7"/>
        <v>-306.7509308075141</v>
      </c>
      <c r="BF4" s="7">
        <f t="shared" si="8"/>
        <v>-314.2496185047803</v>
      </c>
      <c r="BG4" s="7">
        <f t="shared" si="9"/>
        <v>-326.2950382083518</v>
      </c>
      <c r="BH4" s="7">
        <f t="shared" si="10"/>
        <v>-342.3376588971714</v>
      </c>
      <c r="BI4" s="7">
        <f t="shared" si="11"/>
        <v>-358.653802824635</v>
      </c>
      <c r="BJ4" s="7">
        <f t="shared" si="12"/>
        <v>-366.896683849478</v>
      </c>
      <c r="BK4" s="7">
        <f t="shared" si="13"/>
        <v>-353.514077964579</v>
      </c>
      <c r="BL4" s="7">
        <f t="shared" si="14"/>
        <v>-300.55543610908717</v>
      </c>
      <c r="BM4" s="7">
        <f t="shared" si="15"/>
        <v>-187.91621094274888</v>
      </c>
      <c r="BN4" s="7">
        <f t="shared" si="16"/>
        <v>3.664861773238954</v>
      </c>
      <c r="BO4" s="7">
        <f t="shared" si="17"/>
        <v>289.5133181428937</v>
      </c>
      <c r="BP4" s="7">
        <f t="shared" si="18"/>
        <v>678.7320772482853</v>
      </c>
      <c r="BQ4" s="7">
        <f t="shared" si="19"/>
        <v>1173.4255451856661</v>
      </c>
      <c r="BR4" s="7">
        <f t="shared" si="20"/>
        <v>1768.9668639067095</v>
      </c>
      <c r="BS4" s="7">
        <f t="shared" si="21"/>
        <v>2455.6050078185217</v>
      </c>
      <c r="BT4" s="7">
        <f t="shared" si="22"/>
        <v>3220.3790088908863</v>
      </c>
      <c r="BU4" s="7">
        <f t="shared" si="23"/>
        <v>4049.0832460047823</v>
      </c>
      <c r="BV4" s="7">
        <f t="shared" si="24"/>
        <v>4927.887274149107</v>
      </c>
      <c r="BW4" s="7">
        <f t="shared" si="25"/>
        <v>5844.42954604511</v>
      </c>
    </row>
    <row r="5" spans="1:75" ht="14.25">
      <c r="A5" s="4" t="s">
        <v>46</v>
      </c>
      <c r="B5" s="5">
        <v>26.841143681397266</v>
      </c>
      <c r="D5" s="3">
        <f t="shared" si="26"/>
        <v>56</v>
      </c>
      <c r="E5" s="3">
        <f t="shared" si="27"/>
        <v>0.6257845007978524</v>
      </c>
      <c r="F5" s="3">
        <f t="shared" si="3"/>
        <v>2.2147046540165576</v>
      </c>
      <c r="G5" s="3">
        <f t="shared" si="3"/>
        <v>6.838244155292671</v>
      </c>
      <c r="H5" s="3">
        <f t="shared" si="3"/>
        <v>18.67219412576071</v>
      </c>
      <c r="I5" s="3">
        <f t="shared" si="3"/>
        <v>45.64095627705683</v>
      </c>
      <c r="J5" s="3">
        <f t="shared" si="3"/>
        <v>100.97076240259639</v>
      </c>
      <c r="K5" s="3">
        <f t="shared" si="3"/>
        <v>204.19553460857514</v>
      </c>
      <c r="L5" s="3">
        <f t="shared" si="3"/>
        <v>380.9316046730337</v>
      </c>
      <c r="M5" s="3">
        <f t="shared" si="3"/>
        <v>660.9943546172271</v>
      </c>
      <c r="N5" s="3">
        <f t="shared" si="3"/>
        <v>1074.9713327669597</v>
      </c>
      <c r="O5" s="3">
        <f t="shared" si="3"/>
        <v>1649.9648086502748</v>
      </c>
      <c r="P5" s="3">
        <f t="shared" si="3"/>
        <v>2405.5947745086487</v>
      </c>
      <c r="Q5" s="3">
        <f t="shared" si="3"/>
        <v>3351.3343580551154</v>
      </c>
      <c r="R5" s="3">
        <f t="shared" si="3"/>
        <v>4485.51361334986</v>
      </c>
      <c r="S5" s="3">
        <f t="shared" si="3"/>
        <v>5796.552805386287</v>
      </c>
      <c r="T5" s="3">
        <f t="shared" si="3"/>
        <v>7265.206899373865</v>
      </c>
      <c r="U5" s="3">
        <f t="shared" si="3"/>
        <v>8867.822433210225</v>
      </c>
      <c r="V5" s="3">
        <f t="shared" si="3"/>
        <v>10579.349571752842</v>
      </c>
      <c r="W5" s="3">
        <f t="shared" si="3"/>
        <v>12375.829036919866</v>
      </c>
      <c r="X5" s="3">
        <f t="shared" si="3"/>
        <v>14236.062601590631</v>
      </c>
      <c r="Y5" s="3">
        <f t="shared" si="3"/>
        <v>16142.44952002226</v>
      </c>
      <c r="AA5" s="4" t="s">
        <v>46</v>
      </c>
      <c r="AB5" s="5">
        <v>26.330900752429322</v>
      </c>
      <c r="AD5" s="3">
        <f t="shared" si="28"/>
        <v>56</v>
      </c>
      <c r="AE5" s="3">
        <f t="shared" si="29"/>
        <v>-1.4712977269388716</v>
      </c>
      <c r="AF5" s="3">
        <f t="shared" si="4"/>
        <v>-4.681697178417977</v>
      </c>
      <c r="AG5" s="3">
        <f t="shared" si="4"/>
        <v>-13.028270965618447</v>
      </c>
      <c r="AH5" s="3">
        <f t="shared" si="4"/>
        <v>-32.1519304155355</v>
      </c>
      <c r="AI5" s="3">
        <f t="shared" si="4"/>
        <v>-71.25578507987257</v>
      </c>
      <c r="AJ5" s="3">
        <f t="shared" si="4"/>
        <v>-143.43814180187792</v>
      </c>
      <c r="AK5" s="3">
        <f t="shared" si="4"/>
        <v>-264.98995077635936</v>
      </c>
      <c r="AL5" s="3">
        <f t="shared" si="4"/>
        <v>-453.5327770208569</v>
      </c>
      <c r="AM5" s="3">
        <f t="shared" si="4"/>
        <v>-725.351256267304</v>
      </c>
      <c r="AN5" s="3">
        <f t="shared" si="4"/>
        <v>-1092.6616139368216</v>
      </c>
      <c r="AO5" s="3">
        <f t="shared" si="4"/>
        <v>-1561.6496850949552</v>
      </c>
      <c r="AP5" s="3">
        <f t="shared" si="4"/>
        <v>-2131.6769601796113</v>
      </c>
      <c r="AQ5" s="3">
        <f t="shared" si="4"/>
        <v>-2795.9769036160724</v>
      </c>
      <c r="AR5" s="3">
        <f t="shared" si="4"/>
        <v>-3543.1789966598953</v>
      </c>
      <c r="AS5" s="3">
        <f t="shared" si="4"/>
        <v>-4359.4369598692865</v>
      </c>
      <c r="AT5" s="3">
        <f t="shared" si="4"/>
        <v>-5230.379491475171</v>
      </c>
      <c r="AU5" s="3">
        <f t="shared" si="4"/>
        <v>-6142.637710395407</v>
      </c>
      <c r="AV5" s="3">
        <f t="shared" si="4"/>
        <v>-7084.7777429449925</v>
      </c>
      <c r="AW5" s="3">
        <f t="shared" si="4"/>
        <v>-8047.670479191329</v>
      </c>
      <c r="AX5" s="3">
        <f t="shared" si="4"/>
        <v>-9024.441528981726</v>
      </c>
      <c r="AY5" s="3">
        <f t="shared" si="4"/>
        <v>-10010.172591730028</v>
      </c>
      <c r="BB5" s="3">
        <f t="shared" si="30"/>
        <v>56</v>
      </c>
      <c r="BC5" s="7">
        <f t="shared" si="5"/>
        <v>-300.84551322614107</v>
      </c>
      <c r="BD5" s="7">
        <f t="shared" si="6"/>
        <v>-302.4669925244016</v>
      </c>
      <c r="BE5" s="7">
        <f t="shared" si="7"/>
        <v>-306.1900268103259</v>
      </c>
      <c r="BF5" s="7">
        <f t="shared" si="8"/>
        <v>-313.4797362897748</v>
      </c>
      <c r="BG5" s="7">
        <f t="shared" si="9"/>
        <v>-325.61482880281574</v>
      </c>
      <c r="BH5" s="7">
        <f t="shared" si="10"/>
        <v>-342.4673793992815</v>
      </c>
      <c r="BI5" s="7">
        <f t="shared" si="11"/>
        <v>-360.7944161677842</v>
      </c>
      <c r="BJ5" s="7">
        <f t="shared" si="12"/>
        <v>-372.6011723478232</v>
      </c>
      <c r="BK5" s="7">
        <f t="shared" si="13"/>
        <v>-364.3569016500769</v>
      </c>
      <c r="BL5" s="7">
        <f t="shared" si="14"/>
        <v>-317.6902811698619</v>
      </c>
      <c r="BM5" s="7">
        <f t="shared" si="15"/>
        <v>-211.6848764446804</v>
      </c>
      <c r="BN5" s="7">
        <f t="shared" si="16"/>
        <v>-26.082185670962645</v>
      </c>
      <c r="BO5" s="7">
        <f t="shared" si="17"/>
        <v>255.35745443904307</v>
      </c>
      <c r="BP5" s="7">
        <f t="shared" si="18"/>
        <v>642.3346166899646</v>
      </c>
      <c r="BQ5" s="7">
        <f t="shared" si="19"/>
        <v>1137.1158455170007</v>
      </c>
      <c r="BR5" s="7">
        <f t="shared" si="20"/>
        <v>1734.8274078986942</v>
      </c>
      <c r="BS5" s="7">
        <f t="shared" si="21"/>
        <v>2425.184722814818</v>
      </c>
      <c r="BT5" s="7">
        <f t="shared" si="22"/>
        <v>3194.5718288078497</v>
      </c>
      <c r="BU5" s="7">
        <f t="shared" si="23"/>
        <v>4028.158557728537</v>
      </c>
      <c r="BV5" s="7">
        <f t="shared" si="24"/>
        <v>4911.621072608905</v>
      </c>
      <c r="BW5" s="7">
        <f t="shared" si="25"/>
        <v>5832.276928292231</v>
      </c>
    </row>
    <row r="6" spans="1:75" ht="14.25">
      <c r="A6" s="4" t="s">
        <v>47</v>
      </c>
      <c r="B6" s="4">
        <v>0.5</v>
      </c>
      <c r="D6" s="3">
        <f t="shared" si="26"/>
        <v>54</v>
      </c>
      <c r="E6" s="3">
        <f t="shared" si="27"/>
        <v>0.4817389862546655</v>
      </c>
      <c r="F6" s="3">
        <f t="shared" si="3"/>
        <v>1.775987494731666</v>
      </c>
      <c r="G6" s="3">
        <f t="shared" si="3"/>
        <v>5.683015384992274</v>
      </c>
      <c r="H6" s="3">
        <f t="shared" si="3"/>
        <v>16.007752545508538</v>
      </c>
      <c r="I6" s="3">
        <f t="shared" si="3"/>
        <v>40.19558092893908</v>
      </c>
      <c r="J6" s="3">
        <f t="shared" si="3"/>
        <v>91.00716510080747</v>
      </c>
      <c r="K6" s="3">
        <f t="shared" si="3"/>
        <v>187.72234687664786</v>
      </c>
      <c r="L6" s="3">
        <f t="shared" si="3"/>
        <v>356.11746024689</v>
      </c>
      <c r="M6" s="3">
        <f t="shared" si="3"/>
        <v>626.6860756944188</v>
      </c>
      <c r="N6" s="3">
        <f t="shared" si="3"/>
        <v>1031.1413505878882</v>
      </c>
      <c r="O6" s="3">
        <f t="shared" si="3"/>
        <v>1597.9133290897298</v>
      </c>
      <c r="P6" s="3">
        <f t="shared" si="3"/>
        <v>2347.816547536262</v>
      </c>
      <c r="Q6" s="3">
        <f t="shared" si="3"/>
        <v>3291.089209340964</v>
      </c>
      <c r="R6" s="3">
        <f t="shared" si="3"/>
        <v>4426.242103990473</v>
      </c>
      <c r="S6" s="3">
        <f t="shared" si="3"/>
        <v>5741.3056625183235</v>
      </c>
      <c r="T6" s="3">
        <f t="shared" si="3"/>
        <v>7216.240617923388</v>
      </c>
      <c r="U6" s="3">
        <f t="shared" si="3"/>
        <v>8826.420996478322</v>
      </c>
      <c r="V6" s="3">
        <f t="shared" si="3"/>
        <v>10545.861185505943</v>
      </c>
      <c r="W6" s="3">
        <f t="shared" si="3"/>
        <v>12349.854624297514</v>
      </c>
      <c r="X6" s="3">
        <f t="shared" si="3"/>
        <v>14216.71222227838</v>
      </c>
      <c r="Y6" s="3">
        <f t="shared" si="3"/>
        <v>16128.594515390636</v>
      </c>
      <c r="AA6" s="4" t="s">
        <v>47</v>
      </c>
      <c r="AB6" s="4">
        <v>0.5</v>
      </c>
      <c r="AD6" s="3">
        <f t="shared" si="28"/>
        <v>54</v>
      </c>
      <c r="AE6" s="3">
        <f t="shared" si="29"/>
        <v>-1.1931556241329915</v>
      </c>
      <c r="AF6" s="3">
        <f t="shared" si="4"/>
        <v>-3.9374238462939246</v>
      </c>
      <c r="AG6" s="3">
        <f t="shared" si="4"/>
        <v>-11.306105719203686</v>
      </c>
      <c r="AH6" s="3">
        <f t="shared" si="4"/>
        <v>-28.66042785775312</v>
      </c>
      <c r="AI6" s="3">
        <f t="shared" si="4"/>
        <v>-64.98068013684042</v>
      </c>
      <c r="AJ6" s="3">
        <f t="shared" si="4"/>
        <v>-133.3359358388284</v>
      </c>
      <c r="AK6" s="3">
        <f t="shared" si="4"/>
        <v>-250.28637634107508</v>
      </c>
      <c r="AL6" s="3">
        <f t="shared" si="4"/>
        <v>-434.0236428321641</v>
      </c>
      <c r="AM6" s="3">
        <f t="shared" si="4"/>
        <v>-701.5778898983444</v>
      </c>
      <c r="AN6" s="3">
        <f t="shared" si="4"/>
        <v>-1065.8760927481999</v>
      </c>
      <c r="AO6" s="3">
        <f t="shared" si="4"/>
        <v>-1533.575792399628</v>
      </c>
      <c r="AP6" s="3">
        <f t="shared" si="4"/>
        <v>-2104.1565282929114</v>
      </c>
      <c r="AQ6" s="3">
        <f t="shared" si="4"/>
        <v>-2770.6197910733645</v>
      </c>
      <c r="AR6" s="3">
        <f t="shared" si="4"/>
        <v>-3521.1226258400056</v>
      </c>
      <c r="AS6" s="3">
        <f t="shared" si="4"/>
        <v>-4341.255434271989</v>
      </c>
      <c r="AT6" s="3">
        <f t="shared" si="4"/>
        <v>-5216.129334038909</v>
      </c>
      <c r="AU6" s="3">
        <f t="shared" si="4"/>
        <v>-6131.990830574658</v>
      </c>
      <c r="AV6" s="3">
        <f t="shared" si="4"/>
        <v>-7077.183062733704</v>
      </c>
      <c r="AW6" s="3">
        <f t="shared" si="4"/>
        <v>-8042.498968897307</v>
      </c>
      <c r="AX6" s="3">
        <f t="shared" si="4"/>
        <v>-9021.090893035464</v>
      </c>
      <c r="AY6" s="3">
        <f t="shared" si="4"/>
        <v>-10008.12705877309</v>
      </c>
      <c r="BB6" s="3">
        <f t="shared" si="30"/>
        <v>54</v>
      </c>
      <c r="BC6" s="7">
        <f t="shared" si="5"/>
        <v>-300.7114166378783</v>
      </c>
      <c r="BD6" s="7">
        <f t="shared" si="6"/>
        <v>-302.1614363515623</v>
      </c>
      <c r="BE6" s="7">
        <f t="shared" si="7"/>
        <v>-305.6230903342116</v>
      </c>
      <c r="BF6" s="7">
        <f t="shared" si="8"/>
        <v>-312.65267531224436</v>
      </c>
      <c r="BG6" s="7">
        <f t="shared" si="9"/>
        <v>-324.7850992079011</v>
      </c>
      <c r="BH6" s="7">
        <f t="shared" si="10"/>
        <v>-342.3287707380209</v>
      </c>
      <c r="BI6" s="7">
        <f t="shared" si="11"/>
        <v>-362.5640294644272</v>
      </c>
      <c r="BJ6" s="7">
        <f t="shared" si="12"/>
        <v>-377.9061825852741</v>
      </c>
      <c r="BK6" s="7">
        <f t="shared" si="13"/>
        <v>-374.8918142039256</v>
      </c>
      <c r="BL6" s="7">
        <f t="shared" si="14"/>
        <v>-334.7347421603117</v>
      </c>
      <c r="BM6" s="7">
        <f t="shared" si="15"/>
        <v>-235.66246330989816</v>
      </c>
      <c r="BN6" s="7">
        <f t="shared" si="16"/>
        <v>-56.33998075664931</v>
      </c>
      <c r="BO6" s="7">
        <f t="shared" si="17"/>
        <v>220.4694182675994</v>
      </c>
      <c r="BP6" s="7">
        <f t="shared" si="18"/>
        <v>605.1194781504673</v>
      </c>
      <c r="BQ6" s="7">
        <f t="shared" si="19"/>
        <v>1100.0502282463349</v>
      </c>
      <c r="BR6" s="7">
        <f t="shared" si="20"/>
        <v>1700.1112838844783</v>
      </c>
      <c r="BS6" s="7">
        <f t="shared" si="21"/>
        <v>2394.4301659036646</v>
      </c>
      <c r="BT6" s="7">
        <f t="shared" si="22"/>
        <v>3168.6781227722386</v>
      </c>
      <c r="BU6" s="7">
        <f t="shared" si="23"/>
        <v>4007.355655400206</v>
      </c>
      <c r="BV6" s="7">
        <f t="shared" si="24"/>
        <v>4895.6213292429165</v>
      </c>
      <c r="BW6" s="7">
        <f t="shared" si="25"/>
        <v>5820.467456617545</v>
      </c>
    </row>
    <row r="7" spans="1:75" ht="14.25">
      <c r="A7" s="4" t="s">
        <v>48</v>
      </c>
      <c r="B7" s="4">
        <v>0.5</v>
      </c>
      <c r="D7" s="3">
        <f t="shared" si="26"/>
        <v>52</v>
      </c>
      <c r="E7" s="3">
        <f t="shared" si="27"/>
        <v>0.3640894620099786</v>
      </c>
      <c r="F7" s="3">
        <f t="shared" si="3"/>
        <v>1.4025427764651468</v>
      </c>
      <c r="G7" s="3">
        <f t="shared" si="3"/>
        <v>4.6637378689841285</v>
      </c>
      <c r="H7" s="3">
        <f t="shared" si="3"/>
        <v>13.58307115585842</v>
      </c>
      <c r="I7" s="3">
        <f t="shared" si="3"/>
        <v>35.107794040873614</v>
      </c>
      <c r="J7" s="3">
        <f t="shared" si="3"/>
        <v>81.4887144269992</v>
      </c>
      <c r="K7" s="3">
        <f t="shared" si="3"/>
        <v>171.69270512633375</v>
      </c>
      <c r="L7" s="3">
        <f t="shared" si="3"/>
        <v>331.60855157775586</v>
      </c>
      <c r="M7" s="3">
        <f t="shared" si="3"/>
        <v>592.4009288006928</v>
      </c>
      <c r="N7" s="3">
        <f t="shared" si="3"/>
        <v>986.9564762144946</v>
      </c>
      <c r="O7" s="3">
        <f t="shared" si="3"/>
        <v>1545.1245738872967</v>
      </c>
      <c r="P7" s="3">
        <f t="shared" si="3"/>
        <v>2289.016399411943</v>
      </c>
      <c r="Q7" s="3">
        <f t="shared" si="3"/>
        <v>3229.709614248277</v>
      </c>
      <c r="R7" s="3">
        <f t="shared" si="3"/>
        <v>4365.918003750936</v>
      </c>
      <c r="S7" s="3">
        <f t="shared" si="3"/>
        <v>5685.249936990607</v>
      </c>
      <c r="T7" s="3">
        <f t="shared" si="3"/>
        <v>7166.803405332561</v>
      </c>
      <c r="U7" s="3">
        <f t="shared" si="3"/>
        <v>8784.90145310921</v>
      </c>
      <c r="V7" s="3">
        <f t="shared" si="3"/>
        <v>10512.557833528539</v>
      </c>
      <c r="W7" s="3">
        <f t="shared" si="3"/>
        <v>12324.280548988696</v>
      </c>
      <c r="X7" s="3">
        <f t="shared" si="3"/>
        <v>14197.879642626358</v>
      </c>
      <c r="Y7" s="3">
        <f t="shared" si="3"/>
        <v>16115.288406783802</v>
      </c>
      <c r="AA7" s="4" t="s">
        <v>48</v>
      </c>
      <c r="AB7" s="4">
        <v>0.5</v>
      </c>
      <c r="AD7" s="3">
        <f t="shared" si="28"/>
        <v>52</v>
      </c>
      <c r="AE7" s="3">
        <f t="shared" si="29"/>
        <v>-0.9537040809131909</v>
      </c>
      <c r="AF7" s="3">
        <f t="shared" si="4"/>
        <v>-3.2728840623963436</v>
      </c>
      <c r="AG7" s="3">
        <f t="shared" si="4"/>
        <v>-9.720000519725659</v>
      </c>
      <c r="AH7" s="3">
        <f t="shared" si="4"/>
        <v>-25.359906190491643</v>
      </c>
      <c r="AI7" s="3">
        <f t="shared" si="4"/>
        <v>-58.91975219921301</v>
      </c>
      <c r="AJ7" s="3">
        <f t="shared" si="4"/>
        <v>-123.40735231518693</v>
      </c>
      <c r="AK7" s="3">
        <f t="shared" si="4"/>
        <v>-235.6375101424992</v>
      </c>
      <c r="AL7" s="3">
        <f t="shared" si="4"/>
        <v>-414.38905813142355</v>
      </c>
      <c r="AM7" s="3">
        <f t="shared" si="4"/>
        <v>-677.4849006257973</v>
      </c>
      <c r="AN7" s="3">
        <f t="shared" si="4"/>
        <v>-1038.6215289518295</v>
      </c>
      <c r="AO7" s="3">
        <f t="shared" si="4"/>
        <v>-1504.9733074852993</v>
      </c>
      <c r="AP7" s="3">
        <f t="shared" si="4"/>
        <v>-2076.1518544402534</v>
      </c>
      <c r="AQ7" s="3">
        <f t="shared" si="4"/>
        <v>-2744.9074072765507</v>
      </c>
      <c r="AR7" s="3">
        <f t="shared" si="4"/>
        <v>-3498.8840069448015</v>
      </c>
      <c r="AS7" s="3">
        <f t="shared" si="4"/>
        <v>-4323.064257851129</v>
      </c>
      <c r="AT7" s="3">
        <f t="shared" si="4"/>
        <v>-5202.007861272272</v>
      </c>
      <c r="AU7" s="3">
        <f t="shared" si="4"/>
        <v>-6121.560214649442</v>
      </c>
      <c r="AV7" s="3">
        <f t="shared" si="4"/>
        <v>-7069.841273946404</v>
      </c>
      <c r="AW7" s="3">
        <f t="shared" si="4"/>
        <v>-8037.576540854017</v>
      </c>
      <c r="AX7" s="3">
        <f t="shared" si="4"/>
        <v>-9017.95980194788</v>
      </c>
      <c r="AY7" s="3">
        <f t="shared" si="4"/>
        <v>-10006.25968350526</v>
      </c>
      <c r="BB7" s="3">
        <f t="shared" si="30"/>
        <v>52</v>
      </c>
      <c r="BC7" s="7">
        <f t="shared" si="5"/>
        <v>-300.5896146189034</v>
      </c>
      <c r="BD7" s="7">
        <f t="shared" si="6"/>
        <v>-301.8703412859313</v>
      </c>
      <c r="BE7" s="7">
        <f t="shared" si="7"/>
        <v>-305.0562626507417</v>
      </c>
      <c r="BF7" s="7">
        <f t="shared" si="8"/>
        <v>-311.7768350346332</v>
      </c>
      <c r="BG7" s="7">
        <f t="shared" si="9"/>
        <v>-323.8119581583396</v>
      </c>
      <c r="BH7" s="7">
        <f t="shared" si="10"/>
        <v>-341.91863788818773</v>
      </c>
      <c r="BI7" s="7">
        <f t="shared" si="11"/>
        <v>-363.94480501616545</v>
      </c>
      <c r="BJ7" s="7">
        <f t="shared" si="12"/>
        <v>-382.7805065536677</v>
      </c>
      <c r="BK7" s="7">
        <f t="shared" si="13"/>
        <v>-385.0839718251045</v>
      </c>
      <c r="BL7" s="7">
        <f t="shared" si="14"/>
        <v>-351.6650527373349</v>
      </c>
      <c r="BM7" s="7">
        <f t="shared" si="15"/>
        <v>-259.8487335980026</v>
      </c>
      <c r="BN7" s="7">
        <f t="shared" si="16"/>
        <v>-87.13545502831039</v>
      </c>
      <c r="BO7" s="7">
        <f t="shared" si="17"/>
        <v>184.80220697172626</v>
      </c>
      <c r="BP7" s="7">
        <f t="shared" si="18"/>
        <v>567.0339968061344</v>
      </c>
      <c r="BQ7" s="7">
        <f t="shared" si="19"/>
        <v>1062.1856791394785</v>
      </c>
      <c r="BR7" s="7">
        <f t="shared" si="20"/>
        <v>1664.795544060289</v>
      </c>
      <c r="BS7" s="7">
        <f t="shared" si="21"/>
        <v>2363.3412384597686</v>
      </c>
      <c r="BT7" s="7">
        <f t="shared" si="22"/>
        <v>3142.7165595821352</v>
      </c>
      <c r="BU7" s="7">
        <f t="shared" si="23"/>
        <v>3986.7040081346786</v>
      </c>
      <c r="BV7" s="7">
        <f t="shared" si="24"/>
        <v>4879.919840678478</v>
      </c>
      <c r="BW7" s="7">
        <f t="shared" si="25"/>
        <v>5809.028723278541</v>
      </c>
    </row>
    <row r="8" spans="4:75" ht="14.25">
      <c r="D8" s="3">
        <f t="shared" si="26"/>
        <v>50</v>
      </c>
      <c r="E8" s="3">
        <f t="shared" si="27"/>
        <v>0.2695808620355944</v>
      </c>
      <c r="F8" s="3">
        <f t="shared" si="3"/>
        <v>1.0888805022796149</v>
      </c>
      <c r="G8" s="3">
        <f t="shared" si="3"/>
        <v>3.77385955111734</v>
      </c>
      <c r="H8" s="3">
        <f t="shared" si="3"/>
        <v>11.394462170886754</v>
      </c>
      <c r="I8" s="3">
        <f t="shared" si="3"/>
        <v>30.38289658130566</v>
      </c>
      <c r="J8" s="3">
        <f t="shared" si="3"/>
        <v>72.43482838619389</v>
      </c>
      <c r="K8" s="3">
        <f t="shared" si="3"/>
        <v>156.1396591814114</v>
      </c>
      <c r="L8" s="3">
        <f t="shared" si="3"/>
        <v>307.44270740958746</v>
      </c>
      <c r="M8" s="3">
        <f t="shared" si="3"/>
        <v>558.1663610275355</v>
      </c>
      <c r="N8" s="3">
        <f t="shared" si="3"/>
        <v>942.4190371052537</v>
      </c>
      <c r="O8" s="3">
        <f t="shared" si="3"/>
        <v>1491.5691642330203</v>
      </c>
      <c r="P8" s="3">
        <f t="shared" si="3"/>
        <v>2229.138827385781</v>
      </c>
      <c r="Q8" s="3">
        <f t="shared" si="3"/>
        <v>3167.1296143094514</v>
      </c>
      <c r="R8" s="3">
        <f t="shared" si="3"/>
        <v>4304.483939592203</v>
      </c>
      <c r="S8" s="3">
        <f t="shared" si="3"/>
        <v>5628.351712911433</v>
      </c>
      <c r="T8" s="3">
        <f t="shared" si="3"/>
        <v>7116.890802648566</v>
      </c>
      <c r="U8" s="3">
        <f t="shared" si="3"/>
        <v>8743.285513506933</v>
      </c>
      <c r="V8" s="3">
        <f t="shared" si="3"/>
        <v>10479.477875131299</v>
      </c>
      <c r="W8" s="3">
        <f t="shared" si="3"/>
        <v>12299.150442982864</v>
      </c>
      <c r="X8" s="3">
        <f t="shared" si="3"/>
        <v>14179.60421721224</v>
      </c>
      <c r="Y8" s="3">
        <f t="shared" si="3"/>
        <v>16102.560486610586</v>
      </c>
      <c r="AD8" s="3">
        <f t="shared" si="28"/>
        <v>50</v>
      </c>
      <c r="AE8" s="3">
        <f t="shared" si="29"/>
        <v>-0.7501185309350582</v>
      </c>
      <c r="AF8" s="3">
        <f t="shared" si="4"/>
        <v>-2.6852220044235366</v>
      </c>
      <c r="AG8" s="3">
        <f t="shared" si="4"/>
        <v>-8.26968558136494</v>
      </c>
      <c r="AH8" s="3">
        <f t="shared" si="4"/>
        <v>-22.255971656341217</v>
      </c>
      <c r="AI8" s="3">
        <f t="shared" si="4"/>
        <v>-53.08597643191138</v>
      </c>
      <c r="AJ8" s="3">
        <f t="shared" si="4"/>
        <v>-113.66995394676223</v>
      </c>
      <c r="AK8" s="3">
        <f t="shared" si="4"/>
        <v>-221.05833456747314</v>
      </c>
      <c r="AL8" s="3">
        <f t="shared" si="4"/>
        <v>-394.6330836752086</v>
      </c>
      <c r="AM8" s="3">
        <f t="shared" si="4"/>
        <v>-653.0607107156902</v>
      </c>
      <c r="AN8" s="3">
        <f t="shared" si="4"/>
        <v>-1010.8727351381622</v>
      </c>
      <c r="AO8" s="3">
        <f t="shared" si="4"/>
        <v>-1475.8114961663086</v>
      </c>
      <c r="AP8" s="3">
        <f t="shared" si="4"/>
        <v>-2047.6368194833558</v>
      </c>
      <c r="AQ8" s="3">
        <f t="shared" si="4"/>
        <v>-2718.825911390926</v>
      </c>
      <c r="AR8" s="3">
        <f t="shared" si="4"/>
        <v>-3476.464027245147</v>
      </c>
      <c r="AS8" s="3">
        <f t="shared" si="4"/>
        <v>-4304.876375018899</v>
      </c>
      <c r="AT8" s="3">
        <f t="shared" si="4"/>
        <v>-5188.034441492855</v>
      </c>
      <c r="AU8" s="3">
        <f t="shared" si="4"/>
        <v>-6111.365729883495</v>
      </c>
      <c r="AV8" s="3">
        <f t="shared" si="4"/>
        <v>-7062.768445446709</v>
      </c>
      <c r="AW8" s="3">
        <f t="shared" si="4"/>
        <v>-8032.913494131557</v>
      </c>
      <c r="AX8" s="3">
        <f t="shared" si="4"/>
        <v>-9015.05283268314</v>
      </c>
      <c r="AY8" s="3">
        <f t="shared" si="4"/>
        <v>-10004.570591693213</v>
      </c>
      <c r="BB8" s="3">
        <f t="shared" si="30"/>
        <v>50</v>
      </c>
      <c r="BC8" s="7">
        <f t="shared" si="5"/>
        <v>-300.4805376688996</v>
      </c>
      <c r="BD8" s="7">
        <f t="shared" si="6"/>
        <v>-301.5963415021438</v>
      </c>
      <c r="BE8" s="7">
        <f t="shared" si="7"/>
        <v>-304.4958260302474</v>
      </c>
      <c r="BF8" s="7">
        <f t="shared" si="8"/>
        <v>-310.86150948545446</v>
      </c>
      <c r="BG8" s="7">
        <f t="shared" si="9"/>
        <v>-322.7030798506057</v>
      </c>
      <c r="BH8" s="7">
        <f t="shared" si="10"/>
        <v>-341.2351255605681</v>
      </c>
      <c r="BI8" s="7">
        <f t="shared" si="11"/>
        <v>-364.91867538606175</v>
      </c>
      <c r="BJ8" s="7">
        <f t="shared" si="12"/>
        <v>-387.1903762656211</v>
      </c>
      <c r="BK8" s="7">
        <f t="shared" si="13"/>
        <v>-394.89434968815476</v>
      </c>
      <c r="BL8" s="7">
        <f t="shared" si="14"/>
        <v>-368.4536980329085</v>
      </c>
      <c r="BM8" s="7">
        <f t="shared" si="15"/>
        <v>-284.24233193328837</v>
      </c>
      <c r="BN8" s="7">
        <f t="shared" si="16"/>
        <v>-118.49799209757475</v>
      </c>
      <c r="BO8" s="7">
        <f t="shared" si="17"/>
        <v>148.30370291852523</v>
      </c>
      <c r="BP8" s="7">
        <f t="shared" si="18"/>
        <v>528.0199123470557</v>
      </c>
      <c r="BQ8" s="7">
        <f t="shared" si="19"/>
        <v>1023.4753378925343</v>
      </c>
      <c r="BR8" s="7">
        <f t="shared" si="20"/>
        <v>1628.856361155711</v>
      </c>
      <c r="BS8" s="7">
        <f t="shared" si="21"/>
        <v>2331.919783623438</v>
      </c>
      <c r="BT8" s="7">
        <f t="shared" si="22"/>
        <v>3116.70942968459</v>
      </c>
      <c r="BU8" s="7">
        <f t="shared" si="23"/>
        <v>3966.236948851307</v>
      </c>
      <c r="BV8" s="7">
        <f t="shared" si="24"/>
        <v>4864.551384529099</v>
      </c>
      <c r="BW8" s="7">
        <f t="shared" si="25"/>
        <v>5797.989894917373</v>
      </c>
    </row>
    <row r="9" spans="1:75" ht="14.25">
      <c r="A9" s="4" t="s">
        <v>55</v>
      </c>
      <c r="B9" s="4">
        <v>2</v>
      </c>
      <c r="D9" s="3">
        <f t="shared" si="26"/>
        <v>48</v>
      </c>
      <c r="E9" s="3">
        <f t="shared" si="27"/>
        <v>0.19506476224798597</v>
      </c>
      <c r="F9" s="3">
        <f t="shared" si="3"/>
        <v>0.8293609007409515</v>
      </c>
      <c r="G9" s="3">
        <f t="shared" si="3"/>
        <v>3.006129091488205</v>
      </c>
      <c r="H9" s="3">
        <f t="shared" si="3"/>
        <v>9.436964717103024</v>
      </c>
      <c r="I9" s="3">
        <f t="shared" si="3"/>
        <v>26.02494522707468</v>
      </c>
      <c r="J9" s="3">
        <f t="shared" si="3"/>
        <v>63.86486342640251</v>
      </c>
      <c r="K9" s="3">
        <f t="shared" si="3"/>
        <v>141.09834264614256</v>
      </c>
      <c r="L9" s="3">
        <f t="shared" si="3"/>
        <v>283.6617824209525</v>
      </c>
      <c r="M9" s="3">
        <f t="shared" si="3"/>
        <v>524.0140845404603</v>
      </c>
      <c r="N9" s="3">
        <f t="shared" si="3"/>
        <v>897.5334612539282</v>
      </c>
      <c r="O9" s="3">
        <f t="shared" si="3"/>
        <v>1437.2160373916886</v>
      </c>
      <c r="P9" s="3">
        <f t="shared" si="3"/>
        <v>2168.1231229199584</v>
      </c>
      <c r="Q9" s="3">
        <f t="shared" si="3"/>
        <v>3103.276587241875</v>
      </c>
      <c r="R9" s="3">
        <f t="shared" si="3"/>
        <v>4241.877135232819</v>
      </c>
      <c r="S9" s="3">
        <f t="shared" si="3"/>
        <v>5570.574907406117</v>
      </c>
      <c r="T9" s="3">
        <f t="shared" si="3"/>
        <v>7066.499844815327</v>
      </c>
      <c r="U9" s="3">
        <f t="shared" si="3"/>
        <v>8701.599010890146</v>
      </c>
      <c r="V9" s="3">
        <f t="shared" si="3"/>
        <v>10446.664670215803</v>
      </c>
      <c r="W9" s="3">
        <f t="shared" si="3"/>
        <v>12274.512194814495</v>
      </c>
      <c r="X9" s="3">
        <f t="shared" si="3"/>
        <v>14161.927863919525</v>
      </c>
      <c r="Y9" s="3">
        <f t="shared" si="3"/>
        <v>16090.440751031361</v>
      </c>
      <c r="AA9" s="4" t="s">
        <v>55</v>
      </c>
      <c r="AB9" s="4">
        <f>$B$9</f>
        <v>2</v>
      </c>
      <c r="AD9" s="3">
        <f t="shared" si="28"/>
        <v>48</v>
      </c>
      <c r="AE9" s="3">
        <f t="shared" si="29"/>
        <v>-0.5794399238458645</v>
      </c>
      <c r="AF9" s="3">
        <f t="shared" si="4"/>
        <v>-2.171145195370073</v>
      </c>
      <c r="AG9" s="3">
        <f t="shared" si="4"/>
        <v>-6.954248237888834</v>
      </c>
      <c r="AH9" s="3">
        <f t="shared" si="4"/>
        <v>-19.35385434536977</v>
      </c>
      <c r="AI9" s="3">
        <f t="shared" si="4"/>
        <v>-47.492843270579215</v>
      </c>
      <c r="AJ9" s="3">
        <f t="shared" si="4"/>
        <v>-104.14291501148546</v>
      </c>
      <c r="AK9" s="3">
        <f t="shared" si="4"/>
        <v>-206.56590197461992</v>
      </c>
      <c r="AL9" s="3">
        <f t="shared" si="4"/>
        <v>-374.76106582203647</v>
      </c>
      <c r="AM9" s="3">
        <f t="shared" si="4"/>
        <v>-628.2932288436896</v>
      </c>
      <c r="AN9" s="3">
        <f t="shared" si="4"/>
        <v>-982.6021923964927</v>
      </c>
      <c r="AO9" s="3">
        <f t="shared" si="4"/>
        <v>-1446.056519146514</v>
      </c>
      <c r="AP9" s="3">
        <f t="shared" si="4"/>
        <v>-2018.5828740257384</v>
      </c>
      <c r="AQ9" s="3">
        <f t="shared" si="4"/>
        <v>-2692.3607105368865</v>
      </c>
      <c r="AR9" s="3">
        <f t="shared" si="4"/>
        <v>-3453.8646004968214</v>
      </c>
      <c r="AS9" s="3">
        <f t="shared" si="4"/>
        <v>-4286.706859702816</v>
      </c>
      <c r="AT9" s="3">
        <f t="shared" si="4"/>
        <v>-5174.23071644341</v>
      </c>
      <c r="AU9" s="3">
        <f t="shared" si="4"/>
        <v>-6101.428903429718</v>
      </c>
      <c r="AV9" s="3">
        <f t="shared" si="4"/>
        <v>-7055.981374707844</v>
      </c>
      <c r="AW9" s="3">
        <f t="shared" si="4"/>
        <v>-8028.520015582282</v>
      </c>
      <c r="AX9" s="3">
        <f t="shared" si="4"/>
        <v>-9012.373925538566</v>
      </c>
      <c r="AY9" s="3">
        <f t="shared" si="4"/>
        <v>-10003.059096135345</v>
      </c>
      <c r="BB9" s="3">
        <f t="shared" si="30"/>
        <v>48</v>
      </c>
      <c r="BC9" s="7">
        <f t="shared" si="5"/>
        <v>-300.38437516159775</v>
      </c>
      <c r="BD9" s="7">
        <f t="shared" si="6"/>
        <v>-301.3417842946292</v>
      </c>
      <c r="BE9" s="7">
        <f t="shared" si="7"/>
        <v>-303.9481191464006</v>
      </c>
      <c r="BF9" s="7">
        <f t="shared" si="8"/>
        <v>-309.91688962826674</v>
      </c>
      <c r="BG9" s="7">
        <f t="shared" si="9"/>
        <v>-321.46789804350465</v>
      </c>
      <c r="BH9" s="7">
        <f t="shared" si="10"/>
        <v>-340.2780515850827</v>
      </c>
      <c r="BI9" s="7">
        <f t="shared" si="11"/>
        <v>-365.46755932847736</v>
      </c>
      <c r="BJ9" s="7">
        <f t="shared" si="12"/>
        <v>-391.099283401084</v>
      </c>
      <c r="BK9" s="7">
        <f t="shared" si="13"/>
        <v>-404.27914430322926</v>
      </c>
      <c r="BL9" s="7">
        <f t="shared" si="14"/>
        <v>-385.0687311425645</v>
      </c>
      <c r="BM9" s="7">
        <f t="shared" si="15"/>
        <v>-308.8404817548253</v>
      </c>
      <c r="BN9" s="7">
        <f t="shared" si="16"/>
        <v>-150.45975110578001</v>
      </c>
      <c r="BO9" s="7">
        <f t="shared" si="17"/>
        <v>110.91587670498848</v>
      </c>
      <c r="BP9" s="7">
        <f t="shared" si="18"/>
        <v>488.0125347359972</v>
      </c>
      <c r="BQ9" s="7">
        <f t="shared" si="19"/>
        <v>983.8680477033013</v>
      </c>
      <c r="BR9" s="7">
        <f t="shared" si="20"/>
        <v>1592.2691283719178</v>
      </c>
      <c r="BS9" s="7">
        <f t="shared" si="21"/>
        <v>2300.170107460428</v>
      </c>
      <c r="BT9" s="7">
        <f t="shared" si="22"/>
        <v>3090.683295507959</v>
      </c>
      <c r="BU9" s="7">
        <f t="shared" si="23"/>
        <v>3945.992179232213</v>
      </c>
      <c r="BV9" s="7">
        <f t="shared" si="24"/>
        <v>4849.553938380959</v>
      </c>
      <c r="BW9" s="7">
        <f t="shared" si="25"/>
        <v>5787.381654896017</v>
      </c>
    </row>
    <row r="10" spans="1:75" ht="14.25">
      <c r="A10" s="4" t="s">
        <v>8</v>
      </c>
      <c r="B10" s="4">
        <v>1000</v>
      </c>
      <c r="D10" s="3">
        <f t="shared" si="26"/>
        <v>46</v>
      </c>
      <c r="E10" s="3">
        <f t="shared" si="27"/>
        <v>0.13753651123863175</v>
      </c>
      <c r="F10" s="3">
        <f t="shared" si="3"/>
        <v>0.6182532047196432</v>
      </c>
      <c r="G10" s="3">
        <f t="shared" si="3"/>
        <v>2.352615467690697</v>
      </c>
      <c r="H10" s="3">
        <f t="shared" si="3"/>
        <v>7.704232337436849</v>
      </c>
      <c r="I10" s="3">
        <f t="shared" si="3"/>
        <v>22.036489229587005</v>
      </c>
      <c r="J10" s="3">
        <f t="shared" si="3"/>
        <v>55.7978567656844</v>
      </c>
      <c r="K10" s="3">
        <f t="shared" si="3"/>
        <v>126.60599290640494</v>
      </c>
      <c r="L10" s="3">
        <f t="shared" si="3"/>
        <v>260.31210840847507</v>
      </c>
      <c r="M10" s="3">
        <f t="shared" si="3"/>
        <v>489.9807857374799</v>
      </c>
      <c r="N10" s="3">
        <f t="shared" si="3"/>
        <v>852.3067981938038</v>
      </c>
      <c r="O10" s="3">
        <f t="shared" si="3"/>
        <v>1382.0323759138046</v>
      </c>
      <c r="P10" s="3">
        <f t="shared" si="3"/>
        <v>2105.902664274876</v>
      </c>
      <c r="Q10" s="3">
        <f t="shared" si="3"/>
        <v>3038.0702641983808</v>
      </c>
      <c r="R10" s="3">
        <f t="shared" si="3"/>
        <v>4178.028673408473</v>
      </c>
      <c r="S10" s="3">
        <f t="shared" si="3"/>
        <v>5511.881127166838</v>
      </c>
      <c r="T10" s="3">
        <f t="shared" si="3"/>
        <v>7015.629514450753</v>
      </c>
      <c r="U10" s="3">
        <f t="shared" si="3"/>
        <v>8659.872669561315</v>
      </c>
      <c r="V10" s="3">
        <f t="shared" si="3"/>
        <v>10414.167297579319</v>
      </c>
      <c r="W10" s="3">
        <f t="shared" si="3"/>
        <v>12250.418362956116</v>
      </c>
      <c r="X10" s="3">
        <f t="shared" si="3"/>
        <v>14144.895107482618</v>
      </c>
      <c r="Y10" s="3">
        <f t="shared" si="3"/>
        <v>16078.95966560705</v>
      </c>
      <c r="AA10" s="4" t="s">
        <v>8</v>
      </c>
      <c r="AB10" s="4">
        <f>$B$10</f>
        <v>1000</v>
      </c>
      <c r="AD10" s="3">
        <f t="shared" si="28"/>
        <v>46</v>
      </c>
      <c r="AE10" s="3">
        <f t="shared" si="29"/>
        <v>-0.4386009550820553</v>
      </c>
      <c r="AF10" s="3">
        <f t="shared" si="4"/>
        <v>-1.7269155981675155</v>
      </c>
      <c r="AG10" s="3">
        <f t="shared" si="4"/>
        <v>-5.7720466418427065</v>
      </c>
      <c r="AH10" s="3">
        <f t="shared" si="4"/>
        <v>-16.658272270454063</v>
      </c>
      <c r="AI10" s="3">
        <f t="shared" si="4"/>
        <v>-42.154297310963784</v>
      </c>
      <c r="AJ10" s="3">
        <f t="shared" si="4"/>
        <v>-94.84716018477411</v>
      </c>
      <c r="AK10" s="3">
        <f t="shared" si="4"/>
        <v>-192.17964864306032</v>
      </c>
      <c r="AL10" s="3">
        <f t="shared" si="4"/>
        <v>-354.7799179090207</v>
      </c>
      <c r="AM10" s="3">
        <f t="shared" si="4"/>
        <v>-603.1698633452907</v>
      </c>
      <c r="AN10" s="3">
        <f t="shared" si="4"/>
        <v>-953.7797383708512</v>
      </c>
      <c r="AO10" s="3">
        <f t="shared" si="4"/>
        <v>-1415.6709740901642</v>
      </c>
      <c r="AP10" s="3">
        <f t="shared" si="4"/>
        <v>-1988.9587112569716</v>
      </c>
      <c r="AQ10" s="3">
        <f t="shared" si="4"/>
        <v>-2665.4964378121585</v>
      </c>
      <c r="AR10" s="3">
        <f t="shared" si="4"/>
        <v>-3431.088925018692</v>
      </c>
      <c r="AS10" s="3">
        <f t="shared" si="4"/>
        <v>-4268.573282838523</v>
      </c>
      <c r="AT10" s="3">
        <f t="shared" si="4"/>
        <v>-5160.620892168372</v>
      </c>
      <c r="AU10" s="3">
        <f t="shared" si="4"/>
        <v>-6091.773036224455</v>
      </c>
      <c r="AV10" s="3">
        <f t="shared" si="4"/>
        <v>-7049.497531959227</v>
      </c>
      <c r="AW10" s="3">
        <f t="shared" si="4"/>
        <v>-8024.406028601828</v>
      </c>
      <c r="AX10" s="3">
        <f t="shared" si="4"/>
        <v>-9009.926221869726</v>
      </c>
      <c r="AY10" s="3">
        <f t="shared" si="4"/>
        <v>-10001.723579257261</v>
      </c>
      <c r="BB10" s="3">
        <f t="shared" si="30"/>
        <v>46</v>
      </c>
      <c r="BC10" s="7">
        <f t="shared" si="5"/>
        <v>-300.30106444384364</v>
      </c>
      <c r="BD10" s="7">
        <f t="shared" si="6"/>
        <v>-301.10866239344796</v>
      </c>
      <c r="BE10" s="7">
        <f t="shared" si="7"/>
        <v>-303.4194311741521</v>
      </c>
      <c r="BF10" s="7">
        <f t="shared" si="8"/>
        <v>-308.95403993301716</v>
      </c>
      <c r="BG10" s="7">
        <f t="shared" si="9"/>
        <v>-320.117808081377</v>
      </c>
      <c r="BH10" s="7">
        <f t="shared" si="10"/>
        <v>-339.0493034190895</v>
      </c>
      <c r="BI10" s="7">
        <f t="shared" si="11"/>
        <v>-365.5736557366554</v>
      </c>
      <c r="BJ10" s="7">
        <f t="shared" si="12"/>
        <v>-394.4678095005456</v>
      </c>
      <c r="BK10" s="7">
        <f t="shared" si="13"/>
        <v>-413.18907760781076</v>
      </c>
      <c r="BL10" s="7">
        <f t="shared" si="14"/>
        <v>-401.47294017704735</v>
      </c>
      <c r="BM10" s="7">
        <f t="shared" si="15"/>
        <v>-333.63859817635966</v>
      </c>
      <c r="BN10" s="7">
        <f t="shared" si="16"/>
        <v>-183.05604698209572</v>
      </c>
      <c r="BO10" s="7">
        <f t="shared" si="17"/>
        <v>72.57382638622221</v>
      </c>
      <c r="BP10" s="7">
        <f t="shared" si="18"/>
        <v>446.939748389781</v>
      </c>
      <c r="BQ10" s="7">
        <f t="shared" si="19"/>
        <v>943.3078443283157</v>
      </c>
      <c r="BR10" s="7">
        <f t="shared" si="20"/>
        <v>1555.008622282381</v>
      </c>
      <c r="BS10" s="7">
        <f t="shared" si="21"/>
        <v>2268.0996333368603</v>
      </c>
      <c r="BT10" s="7">
        <f t="shared" si="22"/>
        <v>3064.669765620092</v>
      </c>
      <c r="BU10" s="7">
        <f t="shared" si="23"/>
        <v>3926.0123343542873</v>
      </c>
      <c r="BV10" s="7">
        <f t="shared" si="24"/>
        <v>4834.968885612892</v>
      </c>
      <c r="BW10" s="7">
        <f t="shared" si="25"/>
        <v>5777.236086349789</v>
      </c>
    </row>
    <row r="11" spans="1:75" ht="14.25">
      <c r="A11" s="4" t="s">
        <v>12</v>
      </c>
      <c r="B11" s="4">
        <v>2</v>
      </c>
      <c r="D11" s="3">
        <f t="shared" si="26"/>
        <v>44</v>
      </c>
      <c r="E11" s="3">
        <f t="shared" si="27"/>
        <v>0.0941721282274619</v>
      </c>
      <c r="F11" s="3">
        <f t="shared" si="3"/>
        <v>0.449804705720247</v>
      </c>
      <c r="G11" s="3">
        <f t="shared" si="3"/>
        <v>1.8047478597882645</v>
      </c>
      <c r="H11" s="3">
        <f t="shared" si="3"/>
        <v>6.188429079689797</v>
      </c>
      <c r="I11" s="3">
        <f t="shared" si="3"/>
        <v>18.418274531420366</v>
      </c>
      <c r="J11" s="3">
        <f t="shared" si="3"/>
        <v>48.25219873126866</v>
      </c>
      <c r="K11" s="3">
        <f t="shared" si="3"/>
        <v>112.70192302928808</v>
      </c>
      <c r="L11" s="3">
        <f t="shared" si="3"/>
        <v>237.4449883986399</v>
      </c>
      <c r="M11" s="3">
        <f t="shared" si="3"/>
        <v>456.10896849259007</v>
      </c>
      <c r="N11" s="3">
        <f t="shared" si="3"/>
        <v>806.7493729202579</v>
      </c>
      <c r="O11" s="3">
        <f t="shared" si="3"/>
        <v>1325.9835555165992</v>
      </c>
      <c r="P11" s="3">
        <f t="shared" si="3"/>
        <v>2042.4040811825507</v>
      </c>
      <c r="Q11" s="3">
        <f t="shared" si="3"/>
        <v>2971.421552412663</v>
      </c>
      <c r="R11" s="3">
        <f t="shared" si="3"/>
        <v>4112.862623984838</v>
      </c>
      <c r="S11" s="3">
        <f t="shared" si="3"/>
        <v>5452.229529449207</v>
      </c>
      <c r="T11" s="3">
        <f t="shared" si="3"/>
        <v>6964.281321383889</v>
      </c>
      <c r="U11" s="3">
        <f t="shared" si="3"/>
        <v>8618.143035718123</v>
      </c>
      <c r="V11" s="3">
        <f t="shared" si="3"/>
        <v>10382.041385870994</v>
      </c>
      <c r="W11" s="3">
        <f t="shared" si="3"/>
        <v>12226.926611901334</v>
      </c>
      <c r="X11" s="3">
        <f t="shared" si="3"/>
        <v>14128.55306967764</v>
      </c>
      <c r="Y11" s="3">
        <f t="shared" si="3"/>
        <v>16068.14784533481</v>
      </c>
      <c r="AA11" s="4" t="s">
        <v>12</v>
      </c>
      <c r="AB11" s="7">
        <v>-1</v>
      </c>
      <c r="AD11" s="3">
        <f t="shared" si="28"/>
        <v>44</v>
      </c>
      <c r="AE11" s="3">
        <f t="shared" si="29"/>
        <v>-0.32445891594936604</v>
      </c>
      <c r="AF11" s="3">
        <f t="shared" si="4"/>
        <v>-1.3483498757811034</v>
      </c>
      <c r="AG11" s="3">
        <f t="shared" si="4"/>
        <v>-4.720620351253984</v>
      </c>
      <c r="AH11" s="3">
        <f t="shared" si="4"/>
        <v>-14.173269466583292</v>
      </c>
      <c r="AI11" s="3">
        <f t="shared" si="4"/>
        <v>-37.08464485022023</v>
      </c>
      <c r="AJ11" s="3">
        <f t="shared" si="4"/>
        <v>-85.80550583830427</v>
      </c>
      <c r="AK11" s="3">
        <f t="shared" si="4"/>
        <v>-177.92176183696438</v>
      </c>
      <c r="AL11" s="3">
        <f t="shared" si="4"/>
        <v>-334.6984686674177</v>
      </c>
      <c r="AM11" s="3">
        <f t="shared" si="4"/>
        <v>-577.6775541106399</v>
      </c>
      <c r="AN11" s="3">
        <f t="shared" si="4"/>
        <v>-924.3721999546233</v>
      </c>
      <c r="AO11" s="3">
        <f t="shared" si="4"/>
        <v>-1384.613347013299</v>
      </c>
      <c r="AP11" s="3">
        <f t="shared" si="4"/>
        <v>-1958.729881303614</v>
      </c>
      <c r="AQ11" s="3">
        <f t="shared" si="4"/>
        <v>-2638.216942244184</v>
      </c>
      <c r="AR11" s="3">
        <f t="shared" si="4"/>
        <v>-3408.14180804</v>
      </c>
      <c r="AS11" s="3">
        <f t="shared" si="4"/>
        <v>-4250.496152152296</v>
      </c>
      <c r="AT11" s="3">
        <f t="shared" si="4"/>
        <v>-5147.232067467405</v>
      </c>
      <c r="AU11" s="3">
        <f t="shared" si="4"/>
        <v>-6082.4233096207245</v>
      </c>
      <c r="AV11" s="3">
        <f t="shared" si="4"/>
        <v>-7043.3349688406815</v>
      </c>
      <c r="AW11" s="3">
        <f t="shared" si="4"/>
        <v>-8020.581003134546</v>
      </c>
      <c r="AX11" s="3">
        <f t="shared" si="4"/>
        <v>-9007.711877163303</v>
      </c>
      <c r="AY11" s="3">
        <f t="shared" si="4"/>
        <v>-10000.561369552182</v>
      </c>
      <c r="BB11" s="3">
        <f t="shared" si="30"/>
        <v>44</v>
      </c>
      <c r="BC11" s="7">
        <f t="shared" si="5"/>
        <v>-300.230286787722</v>
      </c>
      <c r="BD11" s="7">
        <f t="shared" si="6"/>
        <v>-300.89854517006097</v>
      </c>
      <c r="BE11" s="7">
        <f t="shared" si="7"/>
        <v>-302.9158724914655</v>
      </c>
      <c r="BF11" s="7">
        <f t="shared" si="8"/>
        <v>-307.98484038689367</v>
      </c>
      <c r="BG11" s="7">
        <f t="shared" si="9"/>
        <v>-318.66637031879964</v>
      </c>
      <c r="BH11" s="7">
        <f t="shared" si="10"/>
        <v>-337.55330710703583</v>
      </c>
      <c r="BI11" s="7">
        <f t="shared" si="11"/>
        <v>-365.2198388076763</v>
      </c>
      <c r="BJ11" s="7">
        <f t="shared" si="12"/>
        <v>-397.2534802687778</v>
      </c>
      <c r="BK11" s="7">
        <f t="shared" si="13"/>
        <v>-421.56858561804984</v>
      </c>
      <c r="BL11" s="7">
        <f t="shared" si="14"/>
        <v>-417.6228270343654</v>
      </c>
      <c r="BM11" s="7">
        <f t="shared" si="15"/>
        <v>-358.6297914966999</v>
      </c>
      <c r="BN11" s="7">
        <f t="shared" si="16"/>
        <v>-216.32580012106337</v>
      </c>
      <c r="BO11" s="7">
        <f t="shared" si="17"/>
        <v>33.20461016847912</v>
      </c>
      <c r="BP11" s="7">
        <f t="shared" si="18"/>
        <v>404.72081594483825</v>
      </c>
      <c r="BQ11" s="7">
        <f t="shared" si="19"/>
        <v>901.7333772969105</v>
      </c>
      <c r="BR11" s="7">
        <f t="shared" si="20"/>
        <v>1517.0492539164843</v>
      </c>
      <c r="BS11" s="7">
        <f t="shared" si="21"/>
        <v>2235.719726097399</v>
      </c>
      <c r="BT11" s="7">
        <f t="shared" si="22"/>
        <v>3038.706417030313</v>
      </c>
      <c r="BU11" s="7">
        <f t="shared" si="23"/>
        <v>3906.3456087667873</v>
      </c>
      <c r="BV11" s="7">
        <f t="shared" si="24"/>
        <v>4820.841192514337</v>
      </c>
      <c r="BW11" s="7">
        <f t="shared" si="25"/>
        <v>5767.5864757826275</v>
      </c>
    </row>
    <row r="12" spans="1:75" ht="14.25">
      <c r="A12" s="4" t="s">
        <v>3</v>
      </c>
      <c r="B12" s="3">
        <f>CMBS($B$2,$B$3,$B$6,$B$7,$B$5,$B$4)</f>
        <v>1200.0000004215162</v>
      </c>
      <c r="D12" s="3">
        <f t="shared" si="26"/>
        <v>42</v>
      </c>
      <c r="E12" s="3">
        <f t="shared" si="27"/>
        <v>0.06236343362614072</v>
      </c>
      <c r="F12" s="3">
        <f t="shared" si="3"/>
        <v>0.3183195864722048</v>
      </c>
      <c r="G12" s="3">
        <f t="shared" si="3"/>
        <v>1.3533799433524152</v>
      </c>
      <c r="H12" s="3">
        <f t="shared" si="3"/>
        <v>4.88014159687944</v>
      </c>
      <c r="I12" s="3">
        <f t="shared" si="3"/>
        <v>15.168915769819705</v>
      </c>
      <c r="J12" s="3">
        <f t="shared" si="3"/>
        <v>41.245220467738136</v>
      </c>
      <c r="K12" s="3">
        <f t="shared" si="3"/>
        <v>99.42742504843</v>
      </c>
      <c r="L12" s="3">
        <f t="shared" si="3"/>
        <v>215.11723150705802</v>
      </c>
      <c r="M12" s="3">
        <f t="shared" si="3"/>
        <v>422.4479595635148</v>
      </c>
      <c r="N12" s="3">
        <f t="shared" si="3"/>
        <v>760.8756110298855</v>
      </c>
      <c r="O12" s="3">
        <f t="shared" si="3"/>
        <v>1269.033123979396</v>
      </c>
      <c r="P12" s="3">
        <f t="shared" si="3"/>
        <v>1977.5462623549865</v>
      </c>
      <c r="Q12" s="3">
        <f t="shared" si="3"/>
        <v>2903.231113959584</v>
      </c>
      <c r="R12" s="3">
        <f t="shared" si="3"/>
        <v>4046.295007038083</v>
      </c>
      <c r="S12" s="3">
        <f t="shared" si="3"/>
        <v>5391.576696414457</v>
      </c>
      <c r="T12" s="3">
        <f t="shared" si="3"/>
        <v>6912.460046343527</v>
      </c>
      <c r="U12" s="3">
        <f t="shared" si="3"/>
        <v>8576.45361005851</v>
      </c>
      <c r="V12" s="3">
        <f t="shared" si="3"/>
        <v>10350.350074211514</v>
      </c>
      <c r="W12" s="3">
        <f t="shared" si="3"/>
        <v>12204.10016163149</v>
      </c>
      <c r="X12" s="3">
        <f t="shared" si="3"/>
        <v>14112.951382362575</v>
      </c>
      <c r="Y12" s="3">
        <f t="shared" si="3"/>
        <v>16058.03562658689</v>
      </c>
      <c r="AA12" s="4" t="s">
        <v>3</v>
      </c>
      <c r="AB12" s="3">
        <f>CMBS($AB$2,$AB$3,$AB$6,$AB$7,$AB$5,$AB$4)</f>
        <v>2099.999930973325</v>
      </c>
      <c r="AD12" s="3">
        <f t="shared" si="28"/>
        <v>42</v>
      </c>
      <c r="AE12" s="3">
        <f t="shared" si="29"/>
        <v>-0.23383543242376525</v>
      </c>
      <c r="AF12" s="3">
        <f t="shared" si="4"/>
        <v>-1.0308316129278268</v>
      </c>
      <c r="AG12" s="3">
        <f t="shared" si="4"/>
        <v>-3.7966006229182483</v>
      </c>
      <c r="AH12" s="3">
        <f t="shared" si="4"/>
        <v>-11.902024921987561</v>
      </c>
      <c r="AI12" s="3">
        <f t="shared" si="4"/>
        <v>-32.29842049412241</v>
      </c>
      <c r="AJ12" s="3">
        <f t="shared" si="4"/>
        <v>-77.04279846580448</v>
      </c>
      <c r="AK12" s="3">
        <f t="shared" si="4"/>
        <v>-163.81760930742757</v>
      </c>
      <c r="AL12" s="3">
        <f t="shared" si="4"/>
        <v>-314.5278959312709</v>
      </c>
      <c r="AM12" s="3">
        <f t="shared" si="4"/>
        <v>-551.8028314792664</v>
      </c>
      <c r="AN12" s="3">
        <f t="shared" si="4"/>
        <v>-894.3429582524514</v>
      </c>
      <c r="AO12" s="3">
        <f t="shared" si="4"/>
        <v>-1352.8373500319794</v>
      </c>
      <c r="AP12" s="3">
        <f t="shared" si="4"/>
        <v>-1927.8583338930948</v>
      </c>
      <c r="AQ12" s="3">
        <f t="shared" si="4"/>
        <v>-2610.5052974632054</v>
      </c>
      <c r="AR12" s="3">
        <f t="shared" si="4"/>
        <v>-3385.0300755048447</v>
      </c>
      <c r="AS12" s="3">
        <f t="shared" si="4"/>
        <v>-4232.4994402072625</v>
      </c>
      <c r="AT12" s="3">
        <f t="shared" si="4"/>
        <v>-5134.094603017569</v>
      </c>
      <c r="AU12" s="3">
        <f t="shared" si="4"/>
        <v>-6073.406876482986</v>
      </c>
      <c r="AV12" s="3">
        <f t="shared" si="4"/>
        <v>-7037.512180001286</v>
      </c>
      <c r="AW12" s="3">
        <f t="shared" si="4"/>
        <v>-8017.0537192999545</v>
      </c>
      <c r="AX12" s="3">
        <f t="shared" si="4"/>
        <v>-9005.731848166462</v>
      </c>
      <c r="AY12" s="3">
        <f t="shared" si="4"/>
        <v>-9999.568615083772</v>
      </c>
      <c r="BB12" s="3">
        <f t="shared" si="30"/>
        <v>42</v>
      </c>
      <c r="BC12" s="7">
        <f t="shared" si="5"/>
        <v>-300.17147199879764</v>
      </c>
      <c r="BD12" s="7">
        <f t="shared" si="6"/>
        <v>-300.71251202645544</v>
      </c>
      <c r="BE12" s="7">
        <f t="shared" si="7"/>
        <v>-302.4432206795659</v>
      </c>
      <c r="BF12" s="7">
        <f t="shared" si="8"/>
        <v>-307.0218833251083</v>
      </c>
      <c r="BG12" s="7">
        <f t="shared" si="9"/>
        <v>-317.12950472430293</v>
      </c>
      <c r="BH12" s="7">
        <f t="shared" si="10"/>
        <v>-335.7975779980661</v>
      </c>
      <c r="BI12" s="7">
        <f t="shared" si="11"/>
        <v>-364.3901842589976</v>
      </c>
      <c r="BJ12" s="7">
        <f t="shared" si="12"/>
        <v>-399.4106644242129</v>
      </c>
      <c r="BK12" s="7">
        <f t="shared" si="13"/>
        <v>-429.3548719157516</v>
      </c>
      <c r="BL12" s="7">
        <f t="shared" si="14"/>
        <v>-433.4673472225659</v>
      </c>
      <c r="BM12" s="7">
        <f t="shared" si="15"/>
        <v>-383.80422605258354</v>
      </c>
      <c r="BN12" s="7">
        <f t="shared" si="16"/>
        <v>-250.31207153810828</v>
      </c>
      <c r="BO12" s="7">
        <f t="shared" si="17"/>
        <v>-7.274183503621316</v>
      </c>
      <c r="BP12" s="7">
        <f t="shared" si="18"/>
        <v>361.26493153323827</v>
      </c>
      <c r="BQ12" s="7">
        <f t="shared" si="19"/>
        <v>859.0772562071943</v>
      </c>
      <c r="BR12" s="7">
        <f t="shared" si="20"/>
        <v>1478.365443325958</v>
      </c>
      <c r="BS12" s="7">
        <f t="shared" si="21"/>
        <v>2203.046733575524</v>
      </c>
      <c r="BT12" s="7">
        <f t="shared" si="22"/>
        <v>3012.837894210228</v>
      </c>
      <c r="BU12" s="7">
        <f t="shared" si="23"/>
        <v>3887.046442331535</v>
      </c>
      <c r="BV12" s="7">
        <f t="shared" si="24"/>
        <v>4807.219534196112</v>
      </c>
      <c r="BW12" s="7">
        <f t="shared" si="25"/>
        <v>5758.467011503119</v>
      </c>
    </row>
    <row r="13" spans="1:75" ht="14.25">
      <c r="A13" s="4" t="s">
        <v>56</v>
      </c>
      <c r="B13" s="4">
        <v>1200</v>
      </c>
      <c r="D13" s="3">
        <f t="shared" si="26"/>
        <v>40</v>
      </c>
      <c r="E13" s="3">
        <f t="shared" si="27"/>
        <v>0.0397495808776509</v>
      </c>
      <c r="F13" s="3">
        <f t="shared" si="3"/>
        <v>0.218246217142525</v>
      </c>
      <c r="G13" s="3">
        <f t="shared" si="3"/>
        <v>0.9888827014456041</v>
      </c>
      <c r="H13" s="3">
        <f t="shared" si="3"/>
        <v>3.7683169714538565</v>
      </c>
      <c r="I13" s="3">
        <f t="shared" si="3"/>
        <v>12.28453941502778</v>
      </c>
      <c r="J13" s="3">
        <f t="shared" si="3"/>
        <v>34.79268039464432</v>
      </c>
      <c r="K13" s="3">
        <f t="shared" si="3"/>
        <v>86.8255770301489</v>
      </c>
      <c r="L13" s="3">
        <f t="shared" si="3"/>
        <v>193.39172198087363</v>
      </c>
      <c r="M13" s="3">
        <f t="shared" si="3"/>
        <v>389.0551102833033</v>
      </c>
      <c r="N13" s="3">
        <f t="shared" si="3"/>
        <v>714.7050859956616</v>
      </c>
      <c r="O13" s="3">
        <f t="shared" si="3"/>
        <v>1211.1428294418947</v>
      </c>
      <c r="P13" s="3">
        <f t="shared" si="3"/>
        <v>1911.2391684040558</v>
      </c>
      <c r="Q13" s="3">
        <f t="shared" si="3"/>
        <v>2833.3876358793495</v>
      </c>
      <c r="R13" s="3">
        <f t="shared" si="3"/>
        <v>3978.2325513163814</v>
      </c>
      <c r="S13" s="3">
        <f t="shared" si="3"/>
        <v>5329.876536764801</v>
      </c>
      <c r="T13" s="3">
        <f t="shared" si="3"/>
        <v>6860.174700518837</v>
      </c>
      <c r="U13" s="3">
        <f t="shared" si="3"/>
        <v>8534.85623199692</v>
      </c>
      <c r="V13" s="3">
        <f t="shared" si="3"/>
        <v>10319.165120651203</v>
      </c>
      <c r="W13" s="3">
        <f t="shared" si="3"/>
        <v>12182.008234433059</v>
      </c>
      <c r="X13" s="3">
        <f t="shared" si="3"/>
        <v>14098.141991132143</v>
      </c>
      <c r="Y13" s="3">
        <f t="shared" si="3"/>
        <v>16048.652503591453</v>
      </c>
      <c r="AA13" s="4" t="s">
        <v>56</v>
      </c>
      <c r="AB13" s="4">
        <v>2100</v>
      </c>
      <c r="AD13" s="3">
        <f t="shared" si="28"/>
        <v>40</v>
      </c>
      <c r="AE13" s="3">
        <f t="shared" si="29"/>
        <v>-0.16356299506139038</v>
      </c>
      <c r="AF13" s="3">
        <f t="shared" si="4"/>
        <v>-0.7693386535799682</v>
      </c>
      <c r="AG13" s="3">
        <f t="shared" si="4"/>
        <v>-2.9956246078942286</v>
      </c>
      <c r="AH13" s="3">
        <f t="shared" si="4"/>
        <v>-9.846629545745316</v>
      </c>
      <c r="AI13" s="3">
        <f t="shared" si="4"/>
        <v>-27.810200711747484</v>
      </c>
      <c r="AJ13" s="3">
        <f t="shared" si="4"/>
        <v>-68.58604184485603</v>
      </c>
      <c r="AK13" s="3">
        <f t="shared" si="4"/>
        <v>-149.8962418630008</v>
      </c>
      <c r="AL13" s="3">
        <f t="shared" si="4"/>
        <v>-294.2822695746445</v>
      </c>
      <c r="AM13" s="3">
        <f t="shared" si="4"/>
        <v>-525.5319141145555</v>
      </c>
      <c r="AN13" s="3">
        <f t="shared" si="4"/>
        <v>-863.651430080241</v>
      </c>
      <c r="AO13" s="3">
        <f t="shared" si="4"/>
        <v>-1320.2911152965316</v>
      </c>
      <c r="AP13" s="3">
        <f t="shared" si="4"/>
        <v>-1896.30187251393</v>
      </c>
      <c r="AQ13" s="3">
        <f t="shared" si="4"/>
        <v>-2582.343839082714</v>
      </c>
      <c r="AR13" s="3">
        <f t="shared" si="4"/>
        <v>-3361.7630928759645</v>
      </c>
      <c r="AS13" s="3">
        <f t="shared" si="4"/>
        <v>-4214.611220458355</v>
      </c>
      <c r="AT13" s="3">
        <f t="shared" si="4"/>
        <v>-5121.242533176017</v>
      </c>
      <c r="AU13" s="3">
        <f t="shared" si="4"/>
        <v>-6064.7529245964615</v>
      </c>
      <c r="AV13" s="3">
        <f t="shared" si="4"/>
        <v>-7032.04790281997</v>
      </c>
      <c r="AW13" s="3">
        <f t="shared" si="4"/>
        <v>-8013.8319761773455</v>
      </c>
      <c r="AX13" s="3">
        <f t="shared" si="4"/>
        <v>-9003.985653966083</v>
      </c>
      <c r="AY13" s="3">
        <f t="shared" si="4"/>
        <v>-9998.740159038549</v>
      </c>
      <c r="BB13" s="3">
        <f t="shared" si="30"/>
        <v>40</v>
      </c>
      <c r="BC13" s="7">
        <f t="shared" si="5"/>
        <v>-300.1238134141836</v>
      </c>
      <c r="BD13" s="7">
        <f t="shared" si="6"/>
        <v>-300.55109243643756</v>
      </c>
      <c r="BE13" s="7">
        <f t="shared" si="7"/>
        <v>-302.0067419064485</v>
      </c>
      <c r="BF13" s="7">
        <f t="shared" si="8"/>
        <v>-306.07831257429143</v>
      </c>
      <c r="BG13" s="7">
        <f t="shared" si="9"/>
        <v>-315.5256612967196</v>
      </c>
      <c r="BH13" s="7">
        <f t="shared" si="10"/>
        <v>-333.7933614502117</v>
      </c>
      <c r="BI13" s="7">
        <f t="shared" si="11"/>
        <v>-363.0706648328519</v>
      </c>
      <c r="BJ13" s="7">
        <f t="shared" si="12"/>
        <v>-400.89054759377086</v>
      </c>
      <c r="BK13" s="7">
        <f t="shared" si="13"/>
        <v>-436.47680383125225</v>
      </c>
      <c r="BL13" s="7">
        <f t="shared" si="14"/>
        <v>-448.9463440845793</v>
      </c>
      <c r="BM13" s="7">
        <f t="shared" si="15"/>
        <v>-409.1482858546369</v>
      </c>
      <c r="BN13" s="7">
        <f t="shared" si="16"/>
        <v>-285.0627041098742</v>
      </c>
      <c r="BO13" s="7">
        <f t="shared" si="17"/>
        <v>-48.956203203364566</v>
      </c>
      <c r="BP13" s="7">
        <f t="shared" si="18"/>
        <v>316.46945844041693</v>
      </c>
      <c r="BQ13" s="7">
        <f t="shared" si="19"/>
        <v>815.265316306446</v>
      </c>
      <c r="BR13" s="7">
        <f t="shared" si="20"/>
        <v>1438.9321673428203</v>
      </c>
      <c r="BS13" s="7">
        <f t="shared" si="21"/>
        <v>2170.103307400459</v>
      </c>
      <c r="BT13" s="7">
        <f t="shared" si="22"/>
        <v>2987.1172178312336</v>
      </c>
      <c r="BU13" s="7">
        <f t="shared" si="23"/>
        <v>3868.176258255713</v>
      </c>
      <c r="BV13" s="7">
        <f t="shared" si="24"/>
        <v>4794.1563371660595</v>
      </c>
      <c r="BW13" s="7">
        <f t="shared" si="25"/>
        <v>5749.912344552904</v>
      </c>
    </row>
    <row r="14" spans="4:75" ht="14.25">
      <c r="D14" s="3">
        <f t="shared" si="26"/>
        <v>38</v>
      </c>
      <c r="E14" s="3">
        <f t="shared" si="27"/>
        <v>0.02424292672821049</v>
      </c>
      <c r="F14" s="3">
        <f t="shared" si="3"/>
        <v>0.14427054140113516</v>
      </c>
      <c r="G14" s="3">
        <f t="shared" si="3"/>
        <v>0.7012694226487071</v>
      </c>
      <c r="H14" s="3">
        <f t="shared" si="3"/>
        <v>2.840238595363971</v>
      </c>
      <c r="I14" s="3">
        <f t="shared" si="3"/>
        <v>9.758405261723908</v>
      </c>
      <c r="J14" s="3">
        <f t="shared" si="3"/>
        <v>28.90813124729607</v>
      </c>
      <c r="K14" s="3">
        <f t="shared" si="3"/>
        <v>74.94091698030252</v>
      </c>
      <c r="L14" s="3">
        <f t="shared" si="3"/>
        <v>172.3380087687865</v>
      </c>
      <c r="M14" s="3">
        <f t="shared" si="3"/>
        <v>355.9972357360093</v>
      </c>
      <c r="N14" s="3">
        <f t="shared" si="3"/>
        <v>668.2638568554939</v>
      </c>
      <c r="O14" s="3">
        <f t="shared" si="3"/>
        <v>1152.2727255762438</v>
      </c>
      <c r="P14" s="3">
        <f t="shared" si="3"/>
        <v>1843.3824018514351</v>
      </c>
      <c r="Q14" s="3">
        <f t="shared" si="3"/>
        <v>2761.7657055660966</v>
      </c>
      <c r="R14" s="3">
        <f t="shared" si="3"/>
        <v>3908.5711968638207</v>
      </c>
      <c r="S14" s="3">
        <f t="shared" si="3"/>
        <v>5267.08023637336</v>
      </c>
      <c r="T14" s="3">
        <f t="shared" si="3"/>
        <v>6807.43977131744</v>
      </c>
      <c r="U14" s="3">
        <f t="shared" si="3"/>
        <v>8493.41277889628</v>
      </c>
      <c r="V14" s="3">
        <f t="shared" si="3"/>
        <v>10288.568176681729</v>
      </c>
      <c r="W14" s="3">
        <f t="shared" si="3"/>
        <v>12160.72647286643</v>
      </c>
      <c r="X14" s="3">
        <f t="shared" si="3"/>
        <v>14084.178806165291</v>
      </c>
      <c r="Y14" s="3">
        <f t="shared" si="3"/>
        <v>16040.026396715708</v>
      </c>
      <c r="AD14" s="3">
        <f t="shared" si="28"/>
        <v>38</v>
      </c>
      <c r="AE14" s="3">
        <f t="shared" si="29"/>
        <v>-0.11053765110969405</v>
      </c>
      <c r="AF14" s="3">
        <f t="shared" si="4"/>
        <v>-0.5584889366759107</v>
      </c>
      <c r="AG14" s="3">
        <f t="shared" si="4"/>
        <v>-2.312259431540099</v>
      </c>
      <c r="AH14" s="3">
        <f t="shared" si="4"/>
        <v>-8.007829347889015</v>
      </c>
      <c r="AI14" s="3">
        <f t="shared" si="4"/>
        <v>-23.634349175299462</v>
      </c>
      <c r="AJ14" s="3">
        <f t="shared" si="4"/>
        <v>-60.46450006703458</v>
      </c>
      <c r="AK14" s="3">
        <f t="shared" si="4"/>
        <v>-136.19098080092726</v>
      </c>
      <c r="AL14" s="3">
        <f t="shared" si="4"/>
        <v>-273.97923528743377</v>
      </c>
      <c r="AM14" s="3">
        <f t="shared" si="4"/>
        <v>-498.85086316668276</v>
      </c>
      <c r="AN14" s="3">
        <f t="shared" si="4"/>
        <v>-832.2524458419502</v>
      </c>
      <c r="AO14" s="3">
        <f t="shared" si="4"/>
        <v>-1286.916204990819</v>
      </c>
      <c r="AP14" s="3">
        <f t="shared" si="4"/>
        <v>-1864.0134984535762</v>
      </c>
      <c r="AQ14" s="3">
        <f t="shared" si="4"/>
        <v>-2553.714245545467</v>
      </c>
      <c r="AR14" s="3">
        <f t="shared" si="4"/>
        <v>-3338.353431229454</v>
      </c>
      <c r="AS14" s="3">
        <f t="shared" si="4"/>
        <v>-4196.8644356674995</v>
      </c>
      <c r="AT14" s="3">
        <f t="shared" si="4"/>
        <v>-5108.714020308791</v>
      </c>
      <c r="AU14" s="3">
        <f t="shared" si="4"/>
        <v>-6056.492694765584</v>
      </c>
      <c r="AV14" s="3">
        <f t="shared" si="4"/>
        <v>-7026.960836408616</v>
      </c>
      <c r="AW14" s="3">
        <f t="shared" si="4"/>
        <v>-8010.922236783066</v>
      </c>
      <c r="AX14" s="3">
        <f t="shared" si="4"/>
        <v>-9002.471112896485</v>
      </c>
      <c r="AY14" s="3">
        <f t="shared" si="4"/>
        <v>-9998.069424662885</v>
      </c>
      <c r="BB14" s="3">
        <f t="shared" si="30"/>
        <v>38</v>
      </c>
      <c r="BC14" s="7">
        <f t="shared" si="5"/>
        <v>-300.08629472438133</v>
      </c>
      <c r="BD14" s="7">
        <f t="shared" si="6"/>
        <v>-300.41421839527493</v>
      </c>
      <c r="BE14" s="7">
        <f t="shared" si="7"/>
        <v>-301.61099000889135</v>
      </c>
      <c r="BF14" s="7">
        <f t="shared" si="8"/>
        <v>-305.16759075252503</v>
      </c>
      <c r="BG14" s="7">
        <f t="shared" si="9"/>
        <v>-313.8759439135756</v>
      </c>
      <c r="BH14" s="7">
        <f t="shared" si="10"/>
        <v>-331.5563688197385</v>
      </c>
      <c r="BI14" s="7">
        <f t="shared" si="11"/>
        <v>-361.25006382062475</v>
      </c>
      <c r="BJ14" s="7">
        <f t="shared" si="12"/>
        <v>-401.6412265186473</v>
      </c>
      <c r="BK14" s="7">
        <f t="shared" si="13"/>
        <v>-442.85362743067344</v>
      </c>
      <c r="BL14" s="7">
        <f t="shared" si="14"/>
        <v>-463.9885889864563</v>
      </c>
      <c r="BM14" s="7">
        <f t="shared" si="15"/>
        <v>-434.64347941457527</v>
      </c>
      <c r="BN14" s="7">
        <f t="shared" si="16"/>
        <v>-320.63109660214104</v>
      </c>
      <c r="BO14" s="7">
        <f t="shared" si="17"/>
        <v>-91.94853997937025</v>
      </c>
      <c r="BP14" s="7">
        <f t="shared" si="18"/>
        <v>270.2177656343665</v>
      </c>
      <c r="BQ14" s="7">
        <f t="shared" si="19"/>
        <v>770.2158007058606</v>
      </c>
      <c r="BR14" s="7">
        <f t="shared" si="20"/>
        <v>1398.7257510086492</v>
      </c>
      <c r="BS14" s="7">
        <f t="shared" si="21"/>
        <v>2136.9200841306956</v>
      </c>
      <c r="BT14" s="7">
        <f t="shared" si="22"/>
        <v>2961.6073402731126</v>
      </c>
      <c r="BU14" s="7">
        <f t="shared" si="23"/>
        <v>3849.8042360833642</v>
      </c>
      <c r="BV14" s="7">
        <f t="shared" si="24"/>
        <v>4781.707693268807</v>
      </c>
      <c r="BW14" s="7">
        <f t="shared" si="25"/>
        <v>5741.956972052823</v>
      </c>
    </row>
    <row r="15" spans="4:75" ht="14.25">
      <c r="D15" s="3">
        <f t="shared" si="26"/>
        <v>36</v>
      </c>
      <c r="E15" s="3">
        <f t="shared" si="27"/>
        <v>0.014047076167322259</v>
      </c>
      <c r="F15" s="3">
        <f t="shared" si="3"/>
        <v>0.09141188798695854</v>
      </c>
      <c r="G15" s="3">
        <f t="shared" si="3"/>
        <v>0.4803554541989392</v>
      </c>
      <c r="H15" s="3">
        <f t="shared" si="3"/>
        <v>2.081555245706383</v>
      </c>
      <c r="I15" s="3">
        <f t="shared" si="3"/>
        <v>7.580519316846846</v>
      </c>
      <c r="J15" s="3">
        <f t="shared" si="3"/>
        <v>23.60214904243128</v>
      </c>
      <c r="K15" s="3">
        <f t="shared" si="3"/>
        <v>63.81893449684799</v>
      </c>
      <c r="L15" s="3">
        <f t="shared" si="3"/>
        <v>152.0328906886043</v>
      </c>
      <c r="M15" s="3">
        <f t="shared" si="3"/>
        <v>323.35234061227857</v>
      </c>
      <c r="N15" s="3">
        <f t="shared" si="3"/>
        <v>621.5861886806724</v>
      </c>
      <c r="O15" s="3">
        <f t="shared" si="3"/>
        <v>1092.3813948968673</v>
      </c>
      <c r="P15" s="3">
        <f t="shared" si="3"/>
        <v>1773.863471241446</v>
      </c>
      <c r="Q15" s="3">
        <f t="shared" si="3"/>
        <v>2688.223175401581</v>
      </c>
      <c r="R15" s="3">
        <f t="shared" si="3"/>
        <v>3837.1942748812144</v>
      </c>
      <c r="S15" s="3">
        <f t="shared" si="3"/>
        <v>5203.136291619332</v>
      </c>
      <c r="T15" s="3">
        <f t="shared" si="3"/>
        <v>6754.276850899892</v>
      </c>
      <c r="U15" s="3">
        <f aca="true" t="shared" si="31" ref="U15:Y33">IF($D15&gt;0,CMBS(U$2,$B$3,$B$6,$B$7,$B$5,$D15)*$B$11,IF($D15=0,$B$11*MAX(0,U$2-$B$3),0))</f>
        <v>8452.197261147361</v>
      </c>
      <c r="V15" s="3">
        <f t="shared" si="31"/>
        <v>10258.652243798002</v>
      </c>
      <c r="W15" s="3">
        <f t="shared" si="31"/>
        <v>12140.337287424118</v>
      </c>
      <c r="X15" s="3">
        <f t="shared" si="31"/>
        <v>14071.117142151576</v>
      </c>
      <c r="Y15" s="3">
        <f t="shared" si="31"/>
        <v>16032.182714350216</v>
      </c>
      <c r="AD15" s="3">
        <f t="shared" si="28"/>
        <v>36</v>
      </c>
      <c r="AE15" s="3">
        <f t="shared" si="29"/>
        <v>-0.07177650851610418</v>
      </c>
      <c r="AF15" s="3">
        <f t="shared" si="4"/>
        <v>-0.39260818592013536</v>
      </c>
      <c r="AG15" s="3">
        <f t="shared" si="4"/>
        <v>-1.7399443805364996</v>
      </c>
      <c r="AH15" s="3">
        <f t="shared" si="4"/>
        <v>-6.3847348903487955</v>
      </c>
      <c r="AI15" s="3">
        <f t="shared" si="4"/>
        <v>-19.784675191566294</v>
      </c>
      <c r="AJ15" s="3">
        <f t="shared" si="4"/>
        <v>-52.70975703455383</v>
      </c>
      <c r="AK15" s="3">
        <f t="shared" si="4"/>
        <v>-122.7401026603502</v>
      </c>
      <c r="AL15" s="3">
        <f t="shared" si="4"/>
        <v>-253.64088124002683</v>
      </c>
      <c r="AM15" s="3">
        <f t="shared" si="4"/>
        <v>-471.74581796514576</v>
      </c>
      <c r="AN15" s="3">
        <f t="shared" si="4"/>
        <v>-800.0954977206056</v>
      </c>
      <c r="AO15" s="3">
        <f t="shared" si="4"/>
        <v>-1252.6463833365924</v>
      </c>
      <c r="AP15" s="3">
        <f t="shared" si="4"/>
        <v>-1830.940616671698</v>
      </c>
      <c r="AQ15" s="3">
        <f t="shared" si="4"/>
        <v>-2524.5976843960416</v>
      </c>
      <c r="AR15" s="3">
        <f t="shared" si="4"/>
        <v>-3314.8177250938097</v>
      </c>
      <c r="AS15" s="3">
        <f t="shared" si="4"/>
        <v>-4179.297828553805</v>
      </c>
      <c r="AT15" s="3">
        <f t="shared" si="4"/>
        <v>-5096.551847525174</v>
      </c>
      <c r="AU15" s="3">
        <f aca="true" t="shared" si="32" ref="AU15:AY33">IF($AD15&gt;0,CMBS(AU$2,$AB$3,$AB$6,$AB$7,$AB$5,$AD15)*$AB$11,IF($AD15=0,$AB$11*MAX(0,AU$2-$AB$3),0))</f>
        <v>-6048.659428251536</v>
      </c>
      <c r="AV15" s="3">
        <f t="shared" si="32"/>
        <v>-7022.2692562417</v>
      </c>
      <c r="AW15" s="3">
        <f t="shared" si="32"/>
        <v>-8008.3292004885225</v>
      </c>
      <c r="AX15" s="3">
        <f t="shared" si="32"/>
        <v>-9001.184060295425</v>
      </c>
      <c r="AY15" s="3">
        <f t="shared" si="32"/>
        <v>-9997.548319937989</v>
      </c>
      <c r="BB15" s="3">
        <f t="shared" si="30"/>
        <v>36</v>
      </c>
      <c r="BC15" s="7">
        <f t="shared" si="5"/>
        <v>-300.0577294323489</v>
      </c>
      <c r="BD15" s="7">
        <f t="shared" si="6"/>
        <v>-300.3011962979331</v>
      </c>
      <c r="BE15" s="7">
        <f t="shared" si="7"/>
        <v>-301.2595889263375</v>
      </c>
      <c r="BF15" s="7">
        <f t="shared" si="8"/>
        <v>-304.30317964464257</v>
      </c>
      <c r="BG15" s="7">
        <f t="shared" si="9"/>
        <v>-312.2041558747196</v>
      </c>
      <c r="BH15" s="7">
        <f t="shared" si="10"/>
        <v>-329.10760799212267</v>
      </c>
      <c r="BI15" s="7">
        <f t="shared" si="11"/>
        <v>-358.92116816350244</v>
      </c>
      <c r="BJ15" s="7">
        <f t="shared" si="12"/>
        <v>-401.6079905514225</v>
      </c>
      <c r="BK15" s="7">
        <f t="shared" si="13"/>
        <v>-448.3934773528672</v>
      </c>
      <c r="BL15" s="7">
        <f t="shared" si="14"/>
        <v>-478.5093090399332</v>
      </c>
      <c r="BM15" s="7">
        <f t="shared" si="15"/>
        <v>-460.26498843972513</v>
      </c>
      <c r="BN15" s="7">
        <f t="shared" si="16"/>
        <v>-357.07714543025213</v>
      </c>
      <c r="BO15" s="7">
        <f t="shared" si="17"/>
        <v>-136.37450899446048</v>
      </c>
      <c r="BP15" s="7">
        <f t="shared" si="18"/>
        <v>222.37654978740466</v>
      </c>
      <c r="BQ15" s="7">
        <f t="shared" si="19"/>
        <v>723.8384630655273</v>
      </c>
      <c r="BR15" s="7">
        <f t="shared" si="20"/>
        <v>1357.7250033747187</v>
      </c>
      <c r="BS15" s="7">
        <f t="shared" si="21"/>
        <v>2103.537832895825</v>
      </c>
      <c r="BT15" s="7">
        <f t="shared" si="22"/>
        <v>2936.3829875563024</v>
      </c>
      <c r="BU15" s="7">
        <f t="shared" si="23"/>
        <v>3832.008086935595</v>
      </c>
      <c r="BV15" s="7">
        <f t="shared" si="24"/>
        <v>4769.93308185615</v>
      </c>
      <c r="BW15" s="7">
        <f t="shared" si="25"/>
        <v>5734.634394412227</v>
      </c>
    </row>
    <row r="16" spans="4:75" ht="14.25">
      <c r="D16" s="3">
        <f t="shared" si="26"/>
        <v>34</v>
      </c>
      <c r="E16" s="3">
        <f t="shared" si="27"/>
        <v>0.0076650488343543155</v>
      </c>
      <c r="F16" s="3">
        <f t="shared" si="27"/>
        <v>0.05511608625108666</v>
      </c>
      <c r="G16" s="3">
        <f t="shared" si="27"/>
        <v>0.3159532475538711</v>
      </c>
      <c r="H16" s="3">
        <f t="shared" si="27"/>
        <v>1.4763811624986118</v>
      </c>
      <c r="I16" s="3">
        <f t="shared" si="27"/>
        <v>5.737259392579034</v>
      </c>
      <c r="J16" s="3">
        <f t="shared" si="27"/>
        <v>18.88140694241281</v>
      </c>
      <c r="K16" s="3">
        <f t="shared" si="27"/>
        <v>53.50531550784308</v>
      </c>
      <c r="L16" s="3">
        <f t="shared" si="27"/>
        <v>132.56095453643866</v>
      </c>
      <c r="M16" s="3">
        <f t="shared" si="27"/>
        <v>291.2116893495904</v>
      </c>
      <c r="N16" s="3">
        <f t="shared" si="27"/>
        <v>574.7167819393235</v>
      </c>
      <c r="O16" s="3">
        <f t="shared" si="27"/>
        <v>1031.426352679966</v>
      </c>
      <c r="P16" s="3">
        <f t="shared" si="27"/>
        <v>1702.5556663998068</v>
      </c>
      <c r="Q16" s="3">
        <f t="shared" si="27"/>
        <v>2612.597858026449</v>
      </c>
      <c r="R16" s="3">
        <f t="shared" si="27"/>
        <v>3763.970276436936</v>
      </c>
      <c r="S16" s="3">
        <f t="shared" si="27"/>
        <v>5137.990677934686</v>
      </c>
      <c r="T16" s="3">
        <f t="shared" si="27"/>
        <v>6700.716781534713</v>
      </c>
      <c r="U16" s="3">
        <f t="shared" si="31"/>
        <v>8411.298416120757</v>
      </c>
      <c r="V16" s="3">
        <f t="shared" si="31"/>
        <v>10229.523321657078</v>
      </c>
      <c r="W16" s="3">
        <f t="shared" si="31"/>
        <v>12120.930069617025</v>
      </c>
      <c r="X16" s="3">
        <f t="shared" si="31"/>
        <v>14059.012870179766</v>
      </c>
      <c r="Y16" s="3">
        <f t="shared" si="31"/>
        <v>16025.14316553848</v>
      </c>
      <c r="AD16" s="3">
        <f t="shared" si="28"/>
        <v>34</v>
      </c>
      <c r="AE16" s="3">
        <f t="shared" si="29"/>
        <v>-0.044477785141314286</v>
      </c>
      <c r="AF16" s="3">
        <f t="shared" si="29"/>
        <v>-0.26582234565583107</v>
      </c>
      <c r="AG16" s="3">
        <f t="shared" si="29"/>
        <v>-1.2709621027672853</v>
      </c>
      <c r="AH16" s="3">
        <f t="shared" si="29"/>
        <v>-4.9745003478458045</v>
      </c>
      <c r="AI16" s="3">
        <f t="shared" si="29"/>
        <v>-16.273982676524497</v>
      </c>
      <c r="AJ16" s="3">
        <f t="shared" si="29"/>
        <v>-45.355703524924365</v>
      </c>
      <c r="AK16" s="3">
        <f t="shared" si="29"/>
        <v>-109.58763328895111</v>
      </c>
      <c r="AL16" s="3">
        <f t="shared" si="29"/>
        <v>-233.294843982585</v>
      </c>
      <c r="AM16" s="3">
        <f t="shared" si="29"/>
        <v>-444.2033504471674</v>
      </c>
      <c r="AN16" s="3">
        <f t="shared" si="29"/>
        <v>-767.1238241937081</v>
      </c>
      <c r="AO16" s="3">
        <f t="shared" si="29"/>
        <v>-1217.4060766954353</v>
      </c>
      <c r="AP16" s="3">
        <f t="shared" si="29"/>
        <v>-1797.0240667895996</v>
      </c>
      <c r="AQ16" s="3">
        <f t="shared" si="29"/>
        <v>-2494.975056952753</v>
      </c>
      <c r="AR16" s="3">
        <f t="shared" si="29"/>
        <v>-3291.1777855556793</v>
      </c>
      <c r="AS16" s="3">
        <f t="shared" si="29"/>
        <v>-4161.957070956923</v>
      </c>
      <c r="AT16" s="3">
        <f t="shared" si="29"/>
        <v>-5084.803938776349</v>
      </c>
      <c r="AU16" s="3">
        <f t="shared" si="32"/>
        <v>-6041.288207364822</v>
      </c>
      <c r="AV16" s="3">
        <f t="shared" si="32"/>
        <v>-7017.990495229082</v>
      </c>
      <c r="AW16" s="3">
        <f t="shared" si="32"/>
        <v>-8006.055295677557</v>
      </c>
      <c r="AX16" s="3">
        <f t="shared" si="32"/>
        <v>-9000.118056892665</v>
      </c>
      <c r="AY16" s="3">
        <f t="shared" si="32"/>
        <v>-9997.167176071714</v>
      </c>
      <c r="BB16" s="3">
        <f t="shared" si="30"/>
        <v>34</v>
      </c>
      <c r="BC16" s="7">
        <f t="shared" si="5"/>
        <v>-300.0368127363072</v>
      </c>
      <c r="BD16" s="7">
        <f t="shared" si="6"/>
        <v>-300.21070625940456</v>
      </c>
      <c r="BE16" s="7">
        <f t="shared" si="7"/>
        <v>-300.95500885521324</v>
      </c>
      <c r="BF16" s="7">
        <f t="shared" si="8"/>
        <v>-303.49811918534715</v>
      </c>
      <c r="BG16" s="7">
        <f t="shared" si="9"/>
        <v>-310.5367232839453</v>
      </c>
      <c r="BH16" s="7">
        <f t="shared" si="10"/>
        <v>-326.47429658251167</v>
      </c>
      <c r="BI16" s="7">
        <f t="shared" si="11"/>
        <v>-356.08231778110803</v>
      </c>
      <c r="BJ16" s="7">
        <f t="shared" si="12"/>
        <v>-400.73388944614635</v>
      </c>
      <c r="BK16" s="7">
        <f t="shared" si="13"/>
        <v>-452.991661097577</v>
      </c>
      <c r="BL16" s="7">
        <f t="shared" si="14"/>
        <v>-492.4070422543846</v>
      </c>
      <c r="BM16" s="7">
        <f t="shared" si="15"/>
        <v>-485.9797240154694</v>
      </c>
      <c r="BN16" s="7">
        <f t="shared" si="16"/>
        <v>-394.4684003897928</v>
      </c>
      <c r="BO16" s="7">
        <f t="shared" si="17"/>
        <v>-182.37719892630412</v>
      </c>
      <c r="BP16" s="7">
        <f t="shared" si="18"/>
        <v>172.79249088125653</v>
      </c>
      <c r="BQ16" s="7">
        <f t="shared" si="19"/>
        <v>676.0336069777622</v>
      </c>
      <c r="BR16" s="7">
        <f t="shared" si="20"/>
        <v>1315.9128427583637</v>
      </c>
      <c r="BS16" s="7">
        <f t="shared" si="21"/>
        <v>2070.0102087559353</v>
      </c>
      <c r="BT16" s="7">
        <f t="shared" si="22"/>
        <v>2911.532826427996</v>
      </c>
      <c r="BU16" s="7">
        <f t="shared" si="23"/>
        <v>3814.8747739394676</v>
      </c>
      <c r="BV16" s="7">
        <f t="shared" si="24"/>
        <v>4758.894813287101</v>
      </c>
      <c r="BW16" s="7">
        <f t="shared" si="25"/>
        <v>5727.975989466766</v>
      </c>
    </row>
    <row r="17" spans="4:75" ht="14.25">
      <c r="D17" s="3">
        <f t="shared" si="26"/>
        <v>32</v>
      </c>
      <c r="E17" s="3">
        <f t="shared" si="27"/>
        <v>0.003895924362708636</v>
      </c>
      <c r="F17" s="3">
        <f t="shared" si="27"/>
        <v>0.0313392913216477</v>
      </c>
      <c r="G17" s="3">
        <f t="shared" si="27"/>
        <v>0.19809996623122395</v>
      </c>
      <c r="H17" s="3">
        <f t="shared" si="27"/>
        <v>1.007486847249396</v>
      </c>
      <c r="I17" s="3">
        <f t="shared" si="27"/>
        <v>4.211046031917448</v>
      </c>
      <c r="J17" s="3">
        <f t="shared" si="27"/>
        <v>14.74758250599109</v>
      </c>
      <c r="K17" s="3">
        <f t="shared" si="27"/>
        <v>44.044856030765004</v>
      </c>
      <c r="L17" s="3">
        <f t="shared" si="27"/>
        <v>114.01499583058967</v>
      </c>
      <c r="M17" s="3">
        <f t="shared" si="27"/>
        <v>259.68228571401414</v>
      </c>
      <c r="N17" s="3">
        <f t="shared" si="27"/>
        <v>527.7136846062931</v>
      </c>
      <c r="O17" s="3">
        <f t="shared" si="27"/>
        <v>969.3647270381734</v>
      </c>
      <c r="P17" s="3">
        <f t="shared" si="27"/>
        <v>1629.3154343994647</v>
      </c>
      <c r="Q17" s="3">
        <f t="shared" si="27"/>
        <v>2534.703331917248</v>
      </c>
      <c r="R17" s="3">
        <f t="shared" si="27"/>
        <v>3688.750091980197</v>
      </c>
      <c r="S17" s="3">
        <f t="shared" si="27"/>
        <v>5071.5872358659035</v>
      </c>
      <c r="T17" s="3">
        <f t="shared" si="27"/>
        <v>6646.802505927983</v>
      </c>
      <c r="U17" s="3">
        <f t="shared" si="31"/>
        <v>8370.822931881528</v>
      </c>
      <c r="V17" s="3">
        <f t="shared" si="31"/>
        <v>10201.302243252314</v>
      </c>
      <c r="W17" s="3">
        <f t="shared" si="31"/>
        <v>12102.601172326307</v>
      </c>
      <c r="X17" s="3">
        <f t="shared" si="31"/>
        <v>14047.92118046117</v>
      </c>
      <c r="Y17" s="3">
        <f t="shared" si="31"/>
        <v>16018.924278391874</v>
      </c>
      <c r="AD17" s="3">
        <f t="shared" si="28"/>
        <v>32</v>
      </c>
      <c r="AE17" s="3">
        <f t="shared" si="29"/>
        <v>-0.02608006047970779</v>
      </c>
      <c r="AF17" s="3">
        <f t="shared" si="29"/>
        <v>-0.172176507926169</v>
      </c>
      <c r="AG17" s="3">
        <f t="shared" si="29"/>
        <v>-0.8964527214995996</v>
      </c>
      <c r="AH17" s="3">
        <f t="shared" si="29"/>
        <v>-3.7719808745012813</v>
      </c>
      <c r="AI17" s="3">
        <f t="shared" si="29"/>
        <v>-13.113483387069152</v>
      </c>
      <c r="AJ17" s="3">
        <f t="shared" si="29"/>
        <v>-38.43840919182867</v>
      </c>
      <c r="AK17" s="3">
        <f t="shared" si="29"/>
        <v>-96.78426041095327</v>
      </c>
      <c r="AL17" s="3">
        <f t="shared" si="29"/>
        <v>-212.97572960664274</v>
      </c>
      <c r="AM17" s="3">
        <f t="shared" si="29"/>
        <v>-416.21099384605805</v>
      </c>
      <c r="AN17" s="3">
        <f t="shared" si="29"/>
        <v>-733.2732861473705</v>
      </c>
      <c r="AO17" s="3">
        <f t="shared" si="29"/>
        <v>-1181.108419101729</v>
      </c>
      <c r="AP17" s="3">
        <f t="shared" si="29"/>
        <v>-1762.1969306469</v>
      </c>
      <c r="AQ17" s="3">
        <f t="shared" si="29"/>
        <v>-2464.8273914324236</v>
      </c>
      <c r="AR17" s="3">
        <f t="shared" si="29"/>
        <v>-3267.462056346045</v>
      </c>
      <c r="AS17" s="3">
        <f t="shared" si="29"/>
        <v>-4144.896134755771</v>
      </c>
      <c r="AT17" s="3">
        <f t="shared" si="29"/>
        <v>-5073.523883530419</v>
      </c>
      <c r="AU17" s="3">
        <f t="shared" si="32"/>
        <v>-6034.415637948216</v>
      </c>
      <c r="AV17" s="3">
        <f t="shared" si="32"/>
        <v>-7014.140256187828</v>
      </c>
      <c r="AW17" s="3">
        <f t="shared" si="32"/>
        <v>-8004.100089329288</v>
      </c>
      <c r="AX17" s="3">
        <f t="shared" si="32"/>
        <v>-8999.264104570619</v>
      </c>
      <c r="AY17" s="3">
        <f t="shared" si="32"/>
        <v>-9996.91473821942</v>
      </c>
      <c r="BB17" s="3">
        <f t="shared" si="30"/>
        <v>32</v>
      </c>
      <c r="BC17" s="7">
        <f t="shared" si="5"/>
        <v>-300.0221841361172</v>
      </c>
      <c r="BD17" s="7">
        <f t="shared" si="6"/>
        <v>-300.1408372166047</v>
      </c>
      <c r="BE17" s="7">
        <f t="shared" si="7"/>
        <v>-300.6983527552684</v>
      </c>
      <c r="BF17" s="7">
        <f t="shared" si="8"/>
        <v>-302.7644940272521</v>
      </c>
      <c r="BG17" s="7">
        <f t="shared" si="9"/>
        <v>-308.9024373551515</v>
      </c>
      <c r="BH17" s="7">
        <f t="shared" si="10"/>
        <v>-323.6908266858377</v>
      </c>
      <c r="BI17" s="7">
        <f t="shared" si="11"/>
        <v>-352.73940438018826</v>
      </c>
      <c r="BJ17" s="7">
        <f t="shared" si="12"/>
        <v>-398.9607337760531</v>
      </c>
      <c r="BK17" s="7">
        <f t="shared" si="13"/>
        <v>-456.5287081320439</v>
      </c>
      <c r="BL17" s="7">
        <f t="shared" si="14"/>
        <v>-505.5596015410774</v>
      </c>
      <c r="BM17" s="7">
        <f t="shared" si="15"/>
        <v>-511.7436920635555</v>
      </c>
      <c r="BN17" s="7">
        <f t="shared" si="16"/>
        <v>-432.8814962474353</v>
      </c>
      <c r="BO17" s="7">
        <f t="shared" si="17"/>
        <v>-230.12405951517576</v>
      </c>
      <c r="BP17" s="7">
        <f t="shared" si="18"/>
        <v>121.28803563415204</v>
      </c>
      <c r="BQ17" s="7">
        <f t="shared" si="19"/>
        <v>626.6911011101329</v>
      </c>
      <c r="BR17" s="7">
        <f t="shared" si="20"/>
        <v>1273.2786223975636</v>
      </c>
      <c r="BS17" s="7">
        <f t="shared" si="21"/>
        <v>2036.4072939333128</v>
      </c>
      <c r="BT17" s="7">
        <f t="shared" si="22"/>
        <v>2887.1619870644863</v>
      </c>
      <c r="BU17" s="7">
        <f t="shared" si="23"/>
        <v>3798.5010829970197</v>
      </c>
      <c r="BV17" s="7">
        <f t="shared" si="24"/>
        <v>4748.657075890551</v>
      </c>
      <c r="BW17" s="7">
        <f t="shared" si="25"/>
        <v>5722.009540172454</v>
      </c>
    </row>
    <row r="18" spans="4:75" ht="14.25">
      <c r="D18" s="3">
        <f t="shared" si="26"/>
        <v>30</v>
      </c>
      <c r="E18" s="3">
        <f t="shared" si="27"/>
        <v>0.0018191106480819064</v>
      </c>
      <c r="F18" s="3">
        <f t="shared" si="27"/>
        <v>0.016614710287694456</v>
      </c>
      <c r="G18" s="3">
        <f t="shared" si="27"/>
        <v>0.11731015677871426</v>
      </c>
      <c r="H18" s="3">
        <f t="shared" si="27"/>
        <v>0.6566004147727895</v>
      </c>
      <c r="I18" s="3">
        <f t="shared" si="27"/>
        <v>2.9801062305710104</v>
      </c>
      <c r="J18" s="3">
        <f t="shared" si="27"/>
        <v>11.196099021362329</v>
      </c>
      <c r="K18" s="3">
        <f t="shared" si="27"/>
        <v>35.47993776638555</v>
      </c>
      <c r="L18" s="3">
        <f t="shared" si="27"/>
        <v>96.49620900329137</v>
      </c>
      <c r="M18" s="3">
        <f t="shared" si="27"/>
        <v>228.8898308509124</v>
      </c>
      <c r="N18" s="3">
        <f t="shared" si="27"/>
        <v>480.6521290125147</v>
      </c>
      <c r="O18" s="3">
        <f t="shared" si="27"/>
        <v>906.1543631103777</v>
      </c>
      <c r="P18" s="3">
        <f t="shared" si="27"/>
        <v>1553.979107530915</v>
      </c>
      <c r="Q18" s="3">
        <f t="shared" si="27"/>
        <v>2454.3235457236296</v>
      </c>
      <c r="R18" s="3">
        <f t="shared" si="27"/>
        <v>3611.3635620905407</v>
      </c>
      <c r="S18" s="3">
        <f t="shared" si="27"/>
        <v>5003.86840490684</v>
      </c>
      <c r="T18" s="3">
        <f t="shared" si="27"/>
        <v>6592.592889803171</v>
      </c>
      <c r="U18" s="3">
        <f t="shared" si="31"/>
        <v>8330.899465588634</v>
      </c>
      <c r="V18" s="3">
        <f t="shared" si="31"/>
        <v>10174.126664736497</v>
      </c>
      <c r="W18" s="3">
        <f t="shared" si="31"/>
        <v>12085.453509128769</v>
      </c>
      <c r="X18" s="3">
        <f t="shared" si="31"/>
        <v>14037.894825604773</v>
      </c>
      <c r="Y18" s="3">
        <f t="shared" si="31"/>
        <v>16013.53558295763</v>
      </c>
      <c r="AD18" s="3">
        <f t="shared" si="28"/>
        <v>30</v>
      </c>
      <c r="AE18" s="3">
        <f t="shared" si="29"/>
        <v>-0.014316255969172964</v>
      </c>
      <c r="AF18" s="3">
        <f t="shared" si="29"/>
        <v>-0.10577994309394789</v>
      </c>
      <c r="AG18" s="3">
        <f t="shared" si="29"/>
        <v>-0.6064877189429225</v>
      </c>
      <c r="AH18" s="3">
        <f t="shared" si="29"/>
        <v>-2.7693853032022133</v>
      </c>
      <c r="AI18" s="3">
        <f t="shared" si="29"/>
        <v>-10.312045469980944</v>
      </c>
      <c r="AJ18" s="3">
        <f t="shared" si="29"/>
        <v>-31.995817154359884</v>
      </c>
      <c r="AK18" s="3">
        <f t="shared" si="29"/>
        <v>-84.38836656496323</v>
      </c>
      <c r="AL18" s="3">
        <f t="shared" si="29"/>
        <v>-192.72695340332393</v>
      </c>
      <c r="AM18" s="3">
        <f t="shared" si="29"/>
        <v>-387.7580296742326</v>
      </c>
      <c r="AN18" s="3">
        <f t="shared" si="29"/>
        <v>-698.470975208631</v>
      </c>
      <c r="AO18" s="3">
        <f t="shared" si="29"/>
        <v>-1143.6527380548068</v>
      </c>
      <c r="AP18" s="3">
        <f t="shared" si="29"/>
        <v>-1726.383051590783</v>
      </c>
      <c r="AQ18" s="3">
        <f t="shared" si="29"/>
        <v>-2434.1364615112398</v>
      </c>
      <c r="AR18" s="3">
        <f t="shared" si="29"/>
        <v>-3243.7075352349602</v>
      </c>
      <c r="AS18" s="3">
        <f t="shared" si="29"/>
        <v>-4128.178954367795</v>
      </c>
      <c r="AT18" s="3">
        <f t="shared" si="29"/>
        <v>-5062.77142363567</v>
      </c>
      <c r="AU18" s="3">
        <f t="shared" si="32"/>
        <v>-6028.079301754005</v>
      </c>
      <c r="AV18" s="3">
        <f t="shared" si="32"/>
        <v>-7010.731715432368</v>
      </c>
      <c r="AW18" s="3">
        <f t="shared" si="32"/>
        <v>-8002.4596179883665</v>
      </c>
      <c r="AX18" s="3">
        <f t="shared" si="32"/>
        <v>-8998.61039600287</v>
      </c>
      <c r="AY18" s="3">
        <f t="shared" si="32"/>
        <v>-9996.778231418997</v>
      </c>
      <c r="BB18" s="3">
        <f t="shared" si="30"/>
        <v>30</v>
      </c>
      <c r="BC18" s="7">
        <f t="shared" si="5"/>
        <v>-300.01249714532105</v>
      </c>
      <c r="BD18" s="7">
        <f t="shared" si="6"/>
        <v>-300.0891652328064</v>
      </c>
      <c r="BE18" s="7">
        <f t="shared" si="7"/>
        <v>-300.48917756216406</v>
      </c>
      <c r="BF18" s="7">
        <f t="shared" si="8"/>
        <v>-302.11278488842936</v>
      </c>
      <c r="BG18" s="7">
        <f t="shared" si="9"/>
        <v>-307.3319392394101</v>
      </c>
      <c r="BH18" s="7">
        <f t="shared" si="10"/>
        <v>-320.79971813299744</v>
      </c>
      <c r="BI18" s="7">
        <f t="shared" si="11"/>
        <v>-348.9084287985779</v>
      </c>
      <c r="BJ18" s="7">
        <f t="shared" si="12"/>
        <v>-396.23074440003256</v>
      </c>
      <c r="BK18" s="7">
        <f t="shared" si="13"/>
        <v>-458.8681988233202</v>
      </c>
      <c r="BL18" s="7">
        <f t="shared" si="14"/>
        <v>-517.8188461961163</v>
      </c>
      <c r="BM18" s="7">
        <f t="shared" si="15"/>
        <v>-537.4983749444291</v>
      </c>
      <c r="BN18" s="7">
        <f t="shared" si="16"/>
        <v>-472.4039440598681</v>
      </c>
      <c r="BO18" s="7">
        <f t="shared" si="17"/>
        <v>-279.8129157876101</v>
      </c>
      <c r="BP18" s="7">
        <f t="shared" si="18"/>
        <v>67.65602685558042</v>
      </c>
      <c r="BQ18" s="7">
        <f t="shared" si="19"/>
        <v>575.6894505390446</v>
      </c>
      <c r="BR18" s="7">
        <f t="shared" si="20"/>
        <v>1229.821466167501</v>
      </c>
      <c r="BS18" s="7">
        <f t="shared" si="21"/>
        <v>2002.820163834629</v>
      </c>
      <c r="BT18" s="7">
        <f t="shared" si="22"/>
        <v>2863.394949304129</v>
      </c>
      <c r="BU18" s="7">
        <f t="shared" si="23"/>
        <v>3782.9938911404024</v>
      </c>
      <c r="BV18" s="7">
        <f t="shared" si="24"/>
        <v>4739.284429601903</v>
      </c>
      <c r="BW18" s="7">
        <f t="shared" si="25"/>
        <v>5716.757351538632</v>
      </c>
    </row>
    <row r="19" spans="4:75" ht="14.25">
      <c r="D19" s="3">
        <f t="shared" si="26"/>
        <v>28</v>
      </c>
      <c r="E19" s="3">
        <f t="shared" si="27"/>
        <v>0.0007665698422247499</v>
      </c>
      <c r="F19" s="3">
        <f t="shared" si="27"/>
        <v>0.00809388932085875</v>
      </c>
      <c r="G19" s="3">
        <f t="shared" si="27"/>
        <v>0.06483963213921884</v>
      </c>
      <c r="H19" s="3">
        <f t="shared" si="27"/>
        <v>0.40483602072467306</v>
      </c>
      <c r="I19" s="3">
        <f t="shared" si="27"/>
        <v>2.0183956967074863</v>
      </c>
      <c r="J19" s="3">
        <f t="shared" si="27"/>
        <v>8.214724840551753</v>
      </c>
      <c r="K19" s="3">
        <f t="shared" si="27"/>
        <v>27.848433010723284</v>
      </c>
      <c r="L19" s="3">
        <f t="shared" si="27"/>
        <v>80.11396774593322</v>
      </c>
      <c r="M19" s="3">
        <f t="shared" si="27"/>
        <v>198.98222312024427</v>
      </c>
      <c r="N19" s="3">
        <f t="shared" si="27"/>
        <v>433.62963353485793</v>
      </c>
      <c r="O19" s="3">
        <f t="shared" si="27"/>
        <v>841.7555839128872</v>
      </c>
      <c r="P19" s="3">
        <f t="shared" si="27"/>
        <v>1476.3587806847172</v>
      </c>
      <c r="Q19" s="3">
        <f t="shared" si="27"/>
        <v>2371.2057720386365</v>
      </c>
      <c r="R19" s="3">
        <f t="shared" si="27"/>
        <v>3531.615121054616</v>
      </c>
      <c r="S19" s="3">
        <f t="shared" si="27"/>
        <v>4934.776513889949</v>
      </c>
      <c r="T19" s="3">
        <f t="shared" si="27"/>
        <v>6538.16790119106</v>
      </c>
      <c r="U19" s="3">
        <f t="shared" si="31"/>
        <v>8291.683660863404</v>
      </c>
      <c r="V19" s="3">
        <f t="shared" si="31"/>
        <v>10148.153125708355</v>
      </c>
      <c r="W19" s="3">
        <f t="shared" si="31"/>
        <v>12069.595550761209</v>
      </c>
      <c r="X19" s="3">
        <f t="shared" si="31"/>
        <v>14028.981681203106</v>
      </c>
      <c r="Y19" s="3">
        <f t="shared" si="31"/>
        <v>16008.977432142594</v>
      </c>
      <c r="AD19" s="3">
        <f t="shared" si="28"/>
        <v>28</v>
      </c>
      <c r="AE19" s="3">
        <f t="shared" si="29"/>
        <v>-0.007256890709218922</v>
      </c>
      <c r="AF19" s="3">
        <f t="shared" si="29"/>
        <v>-0.060973412659978354</v>
      </c>
      <c r="AG19" s="3">
        <f t="shared" si="29"/>
        <v>-0.3902226147437098</v>
      </c>
      <c r="AH19" s="3">
        <f t="shared" si="29"/>
        <v>-1.9559535903475478</v>
      </c>
      <c r="AI19" s="3">
        <f t="shared" si="29"/>
        <v>-7.875248742259487</v>
      </c>
      <c r="AJ19" s="3">
        <f t="shared" si="29"/>
        <v>-26.067170849066883</v>
      </c>
      <c r="AK19" s="3">
        <f t="shared" si="29"/>
        <v>-72.46716848352798</v>
      </c>
      <c r="AL19" s="3">
        <f t="shared" si="29"/>
        <v>-172.60313889602912</v>
      </c>
      <c r="AM19" s="3">
        <f t="shared" si="29"/>
        <v>-358.83666223011824</v>
      </c>
      <c r="AN19" s="3">
        <f t="shared" si="29"/>
        <v>-662.6334747910096</v>
      </c>
      <c r="AO19" s="3">
        <f t="shared" si="29"/>
        <v>-1104.9212711993678</v>
      </c>
      <c r="AP19" s="3">
        <f t="shared" si="29"/>
        <v>-1689.495178056819</v>
      </c>
      <c r="AQ19" s="3">
        <f t="shared" si="29"/>
        <v>-2402.8857505453852</v>
      </c>
      <c r="AR19" s="3">
        <f t="shared" si="29"/>
        <v>-3219.962333039435</v>
      </c>
      <c r="AS19" s="3">
        <f t="shared" si="29"/>
        <v>-4111.881434593182</v>
      </c>
      <c r="AT19" s="3">
        <f t="shared" si="29"/>
        <v>-5052.61282763433</v>
      </c>
      <c r="AU19" s="3">
        <f t="shared" si="32"/>
        <v>-6022.316878787053</v>
      </c>
      <c r="AV19" s="3">
        <f t="shared" si="32"/>
        <v>-7007.774374645742</v>
      </c>
      <c r="AW19" s="3">
        <f t="shared" si="32"/>
        <v>-8001.125658563542</v>
      </c>
      <c r="AX19" s="3">
        <f t="shared" si="32"/>
        <v>-8998.142137743496</v>
      </c>
      <c r="AY19" s="3">
        <f t="shared" si="32"/>
        <v>-9996.743528672872</v>
      </c>
      <c r="BB19" s="3">
        <f t="shared" si="30"/>
        <v>28</v>
      </c>
      <c r="BC19" s="7">
        <f t="shared" si="5"/>
        <v>-300.0064903208672</v>
      </c>
      <c r="BD19" s="7">
        <f t="shared" si="6"/>
        <v>-300.052879523339</v>
      </c>
      <c r="BE19" s="7">
        <f t="shared" si="7"/>
        <v>-300.3253829826044</v>
      </c>
      <c r="BF19" s="7">
        <f t="shared" si="8"/>
        <v>-301.5511175696229</v>
      </c>
      <c r="BG19" s="7">
        <f t="shared" si="9"/>
        <v>-305.8568530455518</v>
      </c>
      <c r="BH19" s="7">
        <f t="shared" si="10"/>
        <v>-317.852446008515</v>
      </c>
      <c r="BI19" s="7">
        <f t="shared" si="11"/>
        <v>-344.6187354728045</v>
      </c>
      <c r="BJ19" s="7">
        <f t="shared" si="12"/>
        <v>-392.4891711500959</v>
      </c>
      <c r="BK19" s="7">
        <f t="shared" si="13"/>
        <v>-459.85443910987397</v>
      </c>
      <c r="BL19" s="7">
        <f t="shared" si="14"/>
        <v>-529.0038412561516</v>
      </c>
      <c r="BM19" s="7">
        <f t="shared" si="15"/>
        <v>-563.1656872864805</v>
      </c>
      <c r="BN19" s="7">
        <f t="shared" si="16"/>
        <v>-513.1363973721018</v>
      </c>
      <c r="BO19" s="7">
        <f t="shared" si="17"/>
        <v>-331.67997850674874</v>
      </c>
      <c r="BP19" s="7">
        <f t="shared" si="18"/>
        <v>11.652788015180704</v>
      </c>
      <c r="BQ19" s="7">
        <f t="shared" si="19"/>
        <v>522.8950792967662</v>
      </c>
      <c r="BR19" s="7">
        <f t="shared" si="20"/>
        <v>1185.5550735567303</v>
      </c>
      <c r="BS19" s="7">
        <f t="shared" si="21"/>
        <v>1969.3667820763512</v>
      </c>
      <c r="BT19" s="7">
        <f t="shared" si="22"/>
        <v>2840.3787510626134</v>
      </c>
      <c r="BU19" s="7">
        <f t="shared" si="23"/>
        <v>3768.469892197667</v>
      </c>
      <c r="BV19" s="7">
        <f t="shared" si="24"/>
        <v>4730.83954345961</v>
      </c>
      <c r="BW19" s="7">
        <f t="shared" si="25"/>
        <v>5712.233903469722</v>
      </c>
    </row>
    <row r="20" spans="4:75" ht="14.25">
      <c r="D20" s="3">
        <f t="shared" si="26"/>
        <v>26</v>
      </c>
      <c r="E20" s="3">
        <f t="shared" si="27"/>
        <v>0.00028486381293577057</v>
      </c>
      <c r="F20" s="3">
        <f t="shared" si="27"/>
        <v>0.0035549375592885957</v>
      </c>
      <c r="G20" s="3">
        <f t="shared" si="27"/>
        <v>0.03293912805775134</v>
      </c>
      <c r="H20" s="3">
        <f t="shared" si="27"/>
        <v>0.23325684697446647</v>
      </c>
      <c r="I20" s="3">
        <f t="shared" si="27"/>
        <v>1.29576573863865</v>
      </c>
      <c r="J20" s="3">
        <f t="shared" si="27"/>
        <v>5.782095200129731</v>
      </c>
      <c r="K20" s="3">
        <f t="shared" si="27"/>
        <v>21.180883423516548</v>
      </c>
      <c r="L20" s="3">
        <f t="shared" si="27"/>
        <v>64.98491505416405</v>
      </c>
      <c r="M20" s="3">
        <f t="shared" si="27"/>
        <v>170.1336357615728</v>
      </c>
      <c r="N20" s="3">
        <f t="shared" si="27"/>
        <v>386.77285144224516</v>
      </c>
      <c r="O20" s="3">
        <f t="shared" si="27"/>
        <v>776.1339797429682</v>
      </c>
      <c r="P20" s="3">
        <f t="shared" si="27"/>
        <v>1396.2370588326048</v>
      </c>
      <c r="Q20" s="3">
        <f t="shared" si="27"/>
        <v>2285.0512480089965</v>
      </c>
      <c r="R20" s="3">
        <f t="shared" si="27"/>
        <v>3449.2782303963904</v>
      </c>
      <c r="S20" s="3">
        <f t="shared" si="27"/>
        <v>4864.25596794724</v>
      </c>
      <c r="T20" s="3">
        <f t="shared" si="27"/>
        <v>6483.635706672969</v>
      </c>
      <c r="U20" s="3">
        <f t="shared" si="31"/>
        <v>8253.364408764639</v>
      </c>
      <c r="V20" s="3">
        <f t="shared" si="31"/>
        <v>10123.559001911111</v>
      </c>
      <c r="W20" s="3">
        <f t="shared" si="31"/>
        <v>12055.139390399912</v>
      </c>
      <c r="X20" s="3">
        <f t="shared" si="31"/>
        <v>14021.221428521443</v>
      </c>
      <c r="Y20" s="3">
        <f t="shared" si="31"/>
        <v>16005.23846992424</v>
      </c>
      <c r="AD20" s="3">
        <f t="shared" si="28"/>
        <v>26</v>
      </c>
      <c r="AE20" s="3">
        <f t="shared" si="29"/>
        <v>-0.0033366748449093764</v>
      </c>
      <c r="AF20" s="3">
        <f t="shared" si="29"/>
        <v>-0.03250999104093211</v>
      </c>
      <c r="AG20" s="3">
        <f t="shared" si="29"/>
        <v>-0.23614749812270297</v>
      </c>
      <c r="AH20" s="3">
        <f t="shared" si="29"/>
        <v>-1.317705929155231</v>
      </c>
      <c r="AI20" s="3">
        <f t="shared" si="29"/>
        <v>-5.804225085661869</v>
      </c>
      <c r="AJ20" s="3">
        <f t="shared" si="29"/>
        <v>-20.692043886589204</v>
      </c>
      <c r="AK20" s="3">
        <f t="shared" si="29"/>
        <v>-61.0979175289508</v>
      </c>
      <c r="AL20" s="3">
        <f t="shared" si="29"/>
        <v>-152.67326898049942</v>
      </c>
      <c r="AM20" s="3">
        <f t="shared" si="29"/>
        <v>-329.4437829700064</v>
      </c>
      <c r="AN20" s="3">
        <f t="shared" si="29"/>
        <v>-625.6646666290872</v>
      </c>
      <c r="AO20" s="3">
        <f t="shared" si="29"/>
        <v>-1064.7748051444942</v>
      </c>
      <c r="AP20" s="3">
        <f t="shared" si="29"/>
        <v>-1651.4326124100007</v>
      </c>
      <c r="AQ20" s="3">
        <f t="shared" si="29"/>
        <v>-2371.0619525488255</v>
      </c>
      <c r="AR20" s="3">
        <f t="shared" si="29"/>
        <v>-3196.2891152482225</v>
      </c>
      <c r="AS20" s="3">
        <f t="shared" si="29"/>
        <v>-4096.093853852239</v>
      </c>
      <c r="AT20" s="3">
        <f t="shared" si="29"/>
        <v>-5043.121024817949</v>
      </c>
      <c r="AU20" s="3">
        <f t="shared" si="32"/>
        <v>-6017.16480334568</v>
      </c>
      <c r="AV20" s="3">
        <f t="shared" si="32"/>
        <v>-7005.27262239164</v>
      </c>
      <c r="AW20" s="3">
        <f t="shared" si="32"/>
        <v>-8000.084980842352</v>
      </c>
      <c r="AX20" s="3">
        <f t="shared" si="32"/>
        <v>-8997.841502671734</v>
      </c>
      <c r="AY20" s="3">
        <f t="shared" si="32"/>
        <v>-9996.795449748432</v>
      </c>
      <c r="BB20" s="3">
        <f t="shared" si="30"/>
        <v>26</v>
      </c>
      <c r="BC20" s="7">
        <f t="shared" si="5"/>
        <v>-300.00305181103204</v>
      </c>
      <c r="BD20" s="7">
        <f t="shared" si="6"/>
        <v>-300.0289550534817</v>
      </c>
      <c r="BE20" s="7">
        <f t="shared" si="7"/>
        <v>-300.2032083700651</v>
      </c>
      <c r="BF20" s="7">
        <f t="shared" si="8"/>
        <v>-301.084449082181</v>
      </c>
      <c r="BG20" s="7">
        <f t="shared" si="9"/>
        <v>-304.5084593470233</v>
      </c>
      <c r="BH20" s="7">
        <f t="shared" si="10"/>
        <v>-314.9099486864593</v>
      </c>
      <c r="BI20" s="7">
        <f t="shared" si="11"/>
        <v>-339.91703410543414</v>
      </c>
      <c r="BJ20" s="7">
        <f t="shared" si="12"/>
        <v>-387.68835392633537</v>
      </c>
      <c r="BK20" s="7">
        <f t="shared" si="13"/>
        <v>-459.3101472084336</v>
      </c>
      <c r="BL20" s="7">
        <f t="shared" si="14"/>
        <v>-538.891815186842</v>
      </c>
      <c r="BM20" s="7">
        <f t="shared" si="15"/>
        <v>-588.640825401526</v>
      </c>
      <c r="BN20" s="7">
        <f t="shared" si="16"/>
        <v>-555.1955535773959</v>
      </c>
      <c r="BO20" s="7">
        <f t="shared" si="17"/>
        <v>-386.010704539829</v>
      </c>
      <c r="BP20" s="7">
        <f t="shared" si="18"/>
        <v>-47.01088485183209</v>
      </c>
      <c r="BQ20" s="7">
        <f t="shared" si="19"/>
        <v>468.162114095001</v>
      </c>
      <c r="BR20" s="7">
        <f t="shared" si="20"/>
        <v>1140.5146818550202</v>
      </c>
      <c r="BS20" s="7">
        <f t="shared" si="21"/>
        <v>1936.1996054189585</v>
      </c>
      <c r="BT20" s="7">
        <f t="shared" si="22"/>
        <v>2818.2863795194717</v>
      </c>
      <c r="BU20" s="7">
        <f t="shared" si="23"/>
        <v>3755.0544095575606</v>
      </c>
      <c r="BV20" s="7">
        <f t="shared" si="24"/>
        <v>4723.379925849709</v>
      </c>
      <c r="BW20" s="7">
        <f t="shared" si="25"/>
        <v>5708.443020175808</v>
      </c>
    </row>
    <row r="21" spans="4:75" ht="14.25">
      <c r="D21" s="3">
        <f t="shared" si="26"/>
        <v>24</v>
      </c>
      <c r="E21" s="3">
        <f t="shared" si="27"/>
        <v>9.052204982875657E-05</v>
      </c>
      <c r="F21" s="3">
        <f t="shared" si="27"/>
        <v>0.0013726367227182568</v>
      </c>
      <c r="G21" s="3">
        <f t="shared" si="27"/>
        <v>0.015068610335851718</v>
      </c>
      <c r="H21" s="3">
        <f t="shared" si="27"/>
        <v>0.12356250461962137</v>
      </c>
      <c r="I21" s="3">
        <f t="shared" si="27"/>
        <v>0.7784792407941055</v>
      </c>
      <c r="J21" s="3">
        <f t="shared" si="27"/>
        <v>3.8662874536353513</v>
      </c>
      <c r="K21" s="3">
        <f t="shared" si="27"/>
        <v>15.496787627200433</v>
      </c>
      <c r="L21" s="3">
        <f t="shared" si="27"/>
        <v>51.23092956632513</v>
      </c>
      <c r="M21" s="3">
        <f t="shared" si="27"/>
        <v>142.54913561077865</v>
      </c>
      <c r="N21" s="3">
        <f t="shared" si="27"/>
        <v>340.24685611156747</v>
      </c>
      <c r="O21" s="3">
        <f t="shared" si="27"/>
        <v>709.2648329600452</v>
      </c>
      <c r="P21" s="3">
        <f t="shared" si="27"/>
        <v>1313.3602850460484</v>
      </c>
      <c r="Q21" s="3">
        <f t="shared" si="27"/>
        <v>2195.5025008199445</v>
      </c>
      <c r="R21" s="3">
        <f t="shared" si="27"/>
        <v>3364.088176809106</v>
      </c>
      <c r="S21" s="3">
        <f t="shared" si="27"/>
        <v>4792.256896443876</v>
      </c>
      <c r="T21" s="3">
        <f t="shared" si="27"/>
        <v>6429.142511734011</v>
      </c>
      <c r="U21" s="3">
        <f t="shared" si="31"/>
        <v>8216.17162556418</v>
      </c>
      <c r="V21" s="3">
        <f t="shared" si="31"/>
        <v>10100.544005137679</v>
      </c>
      <c r="W21" s="3">
        <f t="shared" si="31"/>
        <v>12042.197398672884</v>
      </c>
      <c r="X21" s="3">
        <f t="shared" si="31"/>
        <v>14014.641145235946</v>
      </c>
      <c r="Y21" s="3">
        <f t="shared" si="31"/>
        <v>16002.292827459358</v>
      </c>
      <c r="AD21" s="3">
        <f t="shared" si="28"/>
        <v>24</v>
      </c>
      <c r="AE21" s="3">
        <f t="shared" si="29"/>
        <v>-0.0013589850085488908</v>
      </c>
      <c r="AF21" s="3">
        <f t="shared" si="29"/>
        <v>-0.015734263805510462</v>
      </c>
      <c r="AG21" s="3">
        <f t="shared" si="29"/>
        <v>-0.13245014856184945</v>
      </c>
      <c r="AH21" s="3">
        <f t="shared" si="29"/>
        <v>-0.8373335861513382</v>
      </c>
      <c r="AI21" s="3">
        <f t="shared" si="29"/>
        <v>-4.0942823647925195</v>
      </c>
      <c r="AJ21" s="3">
        <f t="shared" si="29"/>
        <v>-15.908791321637182</v>
      </c>
      <c r="AK21" s="3">
        <f t="shared" si="29"/>
        <v>-50.3690556583299</v>
      </c>
      <c r="AL21" s="3">
        <f t="shared" si="29"/>
        <v>-133.0248523151913</v>
      </c>
      <c r="AM21" s="3">
        <f t="shared" si="29"/>
        <v>-299.58364807003454</v>
      </c>
      <c r="AN21" s="3">
        <f t="shared" si="29"/>
        <v>-587.4529375213497</v>
      </c>
      <c r="AO21" s="3">
        <f t="shared" si="29"/>
        <v>-1023.0467695379339</v>
      </c>
      <c r="AP21" s="3">
        <f t="shared" si="29"/>
        <v>-1612.0782017548554</v>
      </c>
      <c r="AQ21" s="3">
        <f t="shared" si="29"/>
        <v>-2338.6573199118284</v>
      </c>
      <c r="AR21" s="3">
        <f t="shared" si="29"/>
        <v>-3172.7697775043234</v>
      </c>
      <c r="AS21" s="3">
        <f t="shared" si="29"/>
        <v>-4080.923690800795</v>
      </c>
      <c r="AT21" s="3">
        <f t="shared" si="29"/>
        <v>-5034.375285228991</v>
      </c>
      <c r="AU21" s="3">
        <f t="shared" si="32"/>
        <v>-6012.656273179062</v>
      </c>
      <c r="AV21" s="3">
        <f t="shared" si="32"/>
        <v>-7003.223985193581</v>
      </c>
      <c r="AW21" s="3">
        <f t="shared" si="32"/>
        <v>-7999.318660683974</v>
      </c>
      <c r="AX21" s="3">
        <f t="shared" si="32"/>
        <v>-8997.68778588355</v>
      </c>
      <c r="AY21" s="3">
        <f t="shared" si="32"/>
        <v>-9996.918215676305</v>
      </c>
      <c r="BB21" s="3">
        <f t="shared" si="30"/>
        <v>24</v>
      </c>
      <c r="BC21" s="7">
        <f t="shared" si="5"/>
        <v>-300.0012684629587</v>
      </c>
      <c r="BD21" s="7">
        <f t="shared" si="6"/>
        <v>-300.01436162708296</v>
      </c>
      <c r="BE21" s="7">
        <f t="shared" si="7"/>
        <v>-300.1173815382258</v>
      </c>
      <c r="BF21" s="7">
        <f t="shared" si="8"/>
        <v>-300.71377108153183</v>
      </c>
      <c r="BG21" s="7">
        <f t="shared" si="9"/>
        <v>-303.3158031239982</v>
      </c>
      <c r="BH21" s="7">
        <f t="shared" si="10"/>
        <v>-312.04250386800186</v>
      </c>
      <c r="BI21" s="7">
        <f t="shared" si="11"/>
        <v>-334.87226803112935</v>
      </c>
      <c r="BJ21" s="7">
        <f t="shared" si="12"/>
        <v>-381.79392274886595</v>
      </c>
      <c r="BK21" s="7">
        <f t="shared" si="13"/>
        <v>-457.0345124592559</v>
      </c>
      <c r="BL21" s="7">
        <f t="shared" si="14"/>
        <v>-547.2060814097822</v>
      </c>
      <c r="BM21" s="7">
        <f t="shared" si="15"/>
        <v>-613.7819365778887</v>
      </c>
      <c r="BN21" s="7">
        <f t="shared" si="16"/>
        <v>-598.717916708807</v>
      </c>
      <c r="BO21" s="7">
        <f t="shared" si="17"/>
        <v>-443.15481909188384</v>
      </c>
      <c r="BP21" s="7">
        <f t="shared" si="18"/>
        <v>-108.68160069521764</v>
      </c>
      <c r="BQ21" s="7">
        <f t="shared" si="19"/>
        <v>411.3332056430809</v>
      </c>
      <c r="BR21" s="7">
        <f t="shared" si="20"/>
        <v>1094.7672265050205</v>
      </c>
      <c r="BS21" s="7">
        <f t="shared" si="21"/>
        <v>1903.5153523851186</v>
      </c>
      <c r="BT21" s="7">
        <f t="shared" si="22"/>
        <v>2797.320019944098</v>
      </c>
      <c r="BU21" s="7">
        <f t="shared" si="23"/>
        <v>3742.878737988911</v>
      </c>
      <c r="BV21" s="7">
        <f t="shared" si="24"/>
        <v>4716.953359352396</v>
      </c>
      <c r="BW21" s="7">
        <f t="shared" si="25"/>
        <v>5705.374611783052</v>
      </c>
    </row>
    <row r="22" spans="4:75" ht="14.25">
      <c r="D22" s="3">
        <f t="shared" si="26"/>
        <v>22</v>
      </c>
      <c r="E22" s="3">
        <f t="shared" si="27"/>
        <v>2.359054834272104E-05</v>
      </c>
      <c r="F22" s="3">
        <f t="shared" si="27"/>
        <v>0.00045023080099432233</v>
      </c>
      <c r="G22" s="3">
        <f t="shared" si="27"/>
        <v>0.006037710172390742</v>
      </c>
      <c r="H22" s="3">
        <f t="shared" si="27"/>
        <v>0.0588618509445995</v>
      </c>
      <c r="I22" s="3">
        <f t="shared" si="27"/>
        <v>0.43018765956907146</v>
      </c>
      <c r="J22" s="3">
        <f t="shared" si="27"/>
        <v>2.4236827243964427</v>
      </c>
      <c r="K22" s="3">
        <f t="shared" si="27"/>
        <v>10.799860042389867</v>
      </c>
      <c r="L22" s="3">
        <f t="shared" si="27"/>
        <v>38.975308385603284</v>
      </c>
      <c r="M22" s="3">
        <f t="shared" si="27"/>
        <v>116.46963988858897</v>
      </c>
      <c r="N22" s="3">
        <f t="shared" si="27"/>
        <v>294.2678519479832</v>
      </c>
      <c r="O22" s="3">
        <f t="shared" si="27"/>
        <v>641.1401915973038</v>
      </c>
      <c r="P22" s="3">
        <f t="shared" si="27"/>
        <v>1227.429700210927</v>
      </c>
      <c r="Q22" s="3">
        <f t="shared" si="27"/>
        <v>2102.125798811132</v>
      </c>
      <c r="R22" s="3">
        <f t="shared" si="27"/>
        <v>3275.732629060134</v>
      </c>
      <c r="S22" s="3">
        <f t="shared" si="27"/>
        <v>4718.741220272743</v>
      </c>
      <c r="T22" s="3">
        <f t="shared" si="27"/>
        <v>6374.886381896271</v>
      </c>
      <c r="U22" s="3">
        <f t="shared" si="31"/>
        <v>8180.3858048074035</v>
      </c>
      <c r="V22" s="3">
        <f t="shared" si="31"/>
        <v>10079.330590839178</v>
      </c>
      <c r="W22" s="3">
        <f t="shared" si="31"/>
        <v>12030.876784602064</v>
      </c>
      <c r="X22" s="3">
        <f t="shared" si="31"/>
        <v>14009.249611388936</v>
      </c>
      <c r="Y22" s="3">
        <f t="shared" si="31"/>
        <v>16000.097257417932</v>
      </c>
      <c r="AD22" s="3">
        <f t="shared" si="28"/>
        <v>22</v>
      </c>
      <c r="AE22" s="3">
        <f t="shared" si="29"/>
        <v>-0.0004747392009459561</v>
      </c>
      <c r="AF22" s="3">
        <f t="shared" si="29"/>
        <v>-0.0067378263929488424</v>
      </c>
      <c r="AG22" s="3">
        <f t="shared" si="29"/>
        <v>-0.06749457829431904</v>
      </c>
      <c r="AH22" s="3">
        <f t="shared" si="29"/>
        <v>-0.4943288749346202</v>
      </c>
      <c r="AI22" s="3">
        <f t="shared" si="29"/>
        <v>-2.73335428996117</v>
      </c>
      <c r="AJ22" s="3">
        <f t="shared" si="29"/>
        <v>-11.752174892783557</v>
      </c>
      <c r="AK22" s="3">
        <f t="shared" si="29"/>
        <v>-40.38110896641092</v>
      </c>
      <c r="AL22" s="3">
        <f t="shared" si="29"/>
        <v>-113.76946041731708</v>
      </c>
      <c r="AM22" s="3">
        <f t="shared" si="29"/>
        <v>-269.27199780461524</v>
      </c>
      <c r="AN22" s="3">
        <f t="shared" si="29"/>
        <v>-547.8675895850993</v>
      </c>
      <c r="AO22" s="3">
        <f t="shared" si="29"/>
        <v>-979.535059834503</v>
      </c>
      <c r="AP22" s="3">
        <f t="shared" si="29"/>
        <v>-1571.294445757012</v>
      </c>
      <c r="AQ22" s="3">
        <f t="shared" si="29"/>
        <v>-2305.6733725208833</v>
      </c>
      <c r="AR22" s="3">
        <f t="shared" si="29"/>
        <v>-3149.5118612316437</v>
      </c>
      <c r="AS22" s="3">
        <f t="shared" si="29"/>
        <v>-4066.4988394520187</v>
      </c>
      <c r="AT22" s="3">
        <f t="shared" si="29"/>
        <v>-5026.460093333953</v>
      </c>
      <c r="AU22" s="3">
        <f t="shared" si="32"/>
        <v>-6008.8183841648715</v>
      </c>
      <c r="AV22" s="3">
        <f t="shared" si="32"/>
        <v>-7001.617094573427</v>
      </c>
      <c r="AW22" s="3">
        <f t="shared" si="32"/>
        <v>-7998.801587801267</v>
      </c>
      <c r="AX22" s="3">
        <f t="shared" si="32"/>
        <v>-8997.657853834287</v>
      </c>
      <c r="AY22" s="3">
        <f t="shared" si="32"/>
        <v>-9997.09607060851</v>
      </c>
      <c r="BB22" s="3">
        <f t="shared" si="30"/>
        <v>22</v>
      </c>
      <c r="BC22" s="7">
        <f t="shared" si="5"/>
        <v>-300.0004511486527</v>
      </c>
      <c r="BD22" s="7">
        <f t="shared" si="6"/>
        <v>-300.00628759559186</v>
      </c>
      <c r="BE22" s="7">
        <f t="shared" si="7"/>
        <v>-300.06145686812215</v>
      </c>
      <c r="BF22" s="7">
        <f t="shared" si="8"/>
        <v>-300.43546702399</v>
      </c>
      <c r="BG22" s="7">
        <f t="shared" si="9"/>
        <v>-302.3031666303923</v>
      </c>
      <c r="BH22" s="7">
        <f t="shared" si="10"/>
        <v>-309.32849216838713</v>
      </c>
      <c r="BI22" s="7">
        <f t="shared" si="11"/>
        <v>-329.5812489240211</v>
      </c>
      <c r="BJ22" s="7">
        <f t="shared" si="12"/>
        <v>-374.79415203171357</v>
      </c>
      <c r="BK22" s="7">
        <f t="shared" si="13"/>
        <v>-452.80235791602627</v>
      </c>
      <c r="BL22" s="7">
        <f t="shared" si="14"/>
        <v>-553.599737637116</v>
      </c>
      <c r="BM22" s="7">
        <f t="shared" si="15"/>
        <v>-638.3948682371993</v>
      </c>
      <c r="BN22" s="7">
        <f t="shared" si="16"/>
        <v>-643.864745546085</v>
      </c>
      <c r="BO22" s="7">
        <f t="shared" si="17"/>
        <v>-503.5475737097513</v>
      </c>
      <c r="BP22" s="7">
        <f t="shared" si="18"/>
        <v>-173.77923217150965</v>
      </c>
      <c r="BQ22" s="7">
        <f t="shared" si="19"/>
        <v>352.24238082072407</v>
      </c>
      <c r="BR22" s="7">
        <f t="shared" si="20"/>
        <v>1048.4262885623175</v>
      </c>
      <c r="BS22" s="7">
        <f t="shared" si="21"/>
        <v>1871.567420642532</v>
      </c>
      <c r="BT22" s="7">
        <f t="shared" si="22"/>
        <v>2777.713496265751</v>
      </c>
      <c r="BU22" s="7">
        <f t="shared" si="23"/>
        <v>3732.075196800797</v>
      </c>
      <c r="BV22" s="7">
        <f t="shared" si="24"/>
        <v>4711.591757554648</v>
      </c>
      <c r="BW22" s="7">
        <f t="shared" si="25"/>
        <v>5703.0011868094225</v>
      </c>
    </row>
    <row r="23" spans="4:75" ht="14.25">
      <c r="D23" s="3">
        <f t="shared" si="26"/>
        <v>20</v>
      </c>
      <c r="E23" s="3">
        <f t="shared" si="27"/>
        <v>4.7559178087153175E-06</v>
      </c>
      <c r="F23" s="3">
        <f t="shared" si="27"/>
        <v>0.00011959058436196782</v>
      </c>
      <c r="G23" s="3">
        <f t="shared" si="27"/>
        <v>0.0020385080656492582</v>
      </c>
      <c r="H23" s="3">
        <f t="shared" si="27"/>
        <v>0.024451600131564666</v>
      </c>
      <c r="I23" s="3">
        <f t="shared" si="27"/>
        <v>0.2134608074952915</v>
      </c>
      <c r="J23" s="3">
        <f t="shared" si="27"/>
        <v>1.3984914134795474</v>
      </c>
      <c r="K23" s="3">
        <f t="shared" si="27"/>
        <v>7.072235016287266</v>
      </c>
      <c r="L23" s="3">
        <f t="shared" si="27"/>
        <v>28.33618471466434</v>
      </c>
      <c r="M23" s="3">
        <f t="shared" si="27"/>
        <v>92.17665322662515</v>
      </c>
      <c r="N23" s="3">
        <f t="shared" si="27"/>
        <v>249.12072873161924</v>
      </c>
      <c r="O23" s="3">
        <f t="shared" si="27"/>
        <v>571.7803302450266</v>
      </c>
      <c r="P23" s="3">
        <f t="shared" si="27"/>
        <v>1138.0897561230486</v>
      </c>
      <c r="Q23" s="3">
        <f t="shared" si="27"/>
        <v>2004.386220160799</v>
      </c>
      <c r="R23" s="3">
        <f t="shared" si="27"/>
        <v>3183.8390836150065</v>
      </c>
      <c r="S23" s="3">
        <f t="shared" si="27"/>
        <v>4643.6928099135985</v>
      </c>
      <c r="T23" s="3">
        <f t="shared" si="27"/>
        <v>6321.13691352382</v>
      </c>
      <c r="U23" s="3">
        <f t="shared" si="31"/>
        <v>8146.349463377759</v>
      </c>
      <c r="V23" s="3">
        <f t="shared" si="31"/>
        <v>10060.16212105639</v>
      </c>
      <c r="W23" s="3">
        <f t="shared" si="31"/>
        <v>12021.271123026221</v>
      </c>
      <c r="X23" s="3">
        <f t="shared" si="31"/>
        <v>14005.030254308935</v>
      </c>
      <c r="Y23" s="3">
        <f t="shared" si="31"/>
        <v>15998.588634826418</v>
      </c>
      <c r="AD23" s="3">
        <f t="shared" si="28"/>
        <v>20</v>
      </c>
      <c r="AE23" s="3">
        <f t="shared" si="29"/>
        <v>-0.00013599230660683165</v>
      </c>
      <c r="AF23" s="3">
        <f t="shared" si="29"/>
        <v>-0.002463535439214154</v>
      </c>
      <c r="AG23" s="3">
        <f t="shared" si="29"/>
        <v>-0.030394511645196243</v>
      </c>
      <c r="AH23" s="3">
        <f t="shared" si="29"/>
        <v>-0.26547729608375903</v>
      </c>
      <c r="AI23" s="3">
        <f t="shared" si="29"/>
        <v>-1.7004038769686218</v>
      </c>
      <c r="AJ23" s="3">
        <f t="shared" si="29"/>
        <v>-8.249843187971521</v>
      </c>
      <c r="AK23" s="3">
        <f t="shared" si="29"/>
        <v>-31.24689363460857</v>
      </c>
      <c r="AL23" s="3">
        <f t="shared" si="29"/>
        <v>-95.05010220625081</v>
      </c>
      <c r="AM23" s="3">
        <f t="shared" si="29"/>
        <v>-238.54250464790766</v>
      </c>
      <c r="AN23" s="3">
        <f t="shared" si="29"/>
        <v>-506.7541909360243</v>
      </c>
      <c r="AO23" s="3">
        <f t="shared" si="29"/>
        <v>-933.9904200797246</v>
      </c>
      <c r="AP23" s="3">
        <f t="shared" si="29"/>
        <v>-1528.918412592153</v>
      </c>
      <c r="AQ23" s="3">
        <f t="shared" si="29"/>
        <v>-2272.126845807539</v>
      </c>
      <c r="AR23" s="3">
        <f t="shared" si="29"/>
        <v>-3126.6574389874877</v>
      </c>
      <c r="AS23" s="3">
        <f t="shared" si="29"/>
        <v>-4052.9710274302997</v>
      </c>
      <c r="AT23" s="3">
        <f t="shared" si="29"/>
        <v>-5019.46264425337</v>
      </c>
      <c r="AU23" s="3">
        <f t="shared" si="32"/>
        <v>-6005.668130591788</v>
      </c>
      <c r="AV23" s="3">
        <f t="shared" si="32"/>
        <v>-7000.4294933446145</v>
      </c>
      <c r="AW23" s="3">
        <f t="shared" si="32"/>
        <v>-7998.502376415563</v>
      </c>
      <c r="AX23" s="3">
        <f t="shared" si="32"/>
        <v>-8997.726979979096</v>
      </c>
      <c r="AY23" s="3">
        <f t="shared" si="32"/>
        <v>-9997.314053792616</v>
      </c>
      <c r="BB23" s="3">
        <f t="shared" si="30"/>
        <v>20</v>
      </c>
      <c r="BC23" s="7">
        <f t="shared" si="5"/>
        <v>-300.0001312363888</v>
      </c>
      <c r="BD23" s="7">
        <f t="shared" si="6"/>
        <v>-300.00234394485506</v>
      </c>
      <c r="BE23" s="7">
        <f t="shared" si="7"/>
        <v>-300.0283560035796</v>
      </c>
      <c r="BF23" s="7">
        <f t="shared" si="8"/>
        <v>-300.241025695952</v>
      </c>
      <c r="BG23" s="7">
        <f t="shared" si="9"/>
        <v>-301.48694306947345</v>
      </c>
      <c r="BH23" s="7">
        <f t="shared" si="10"/>
        <v>-306.85135177449183</v>
      </c>
      <c r="BI23" s="7">
        <f t="shared" si="11"/>
        <v>-324.17465861832125</v>
      </c>
      <c r="BJ23" s="7">
        <f t="shared" si="12"/>
        <v>-366.71391749158647</v>
      </c>
      <c r="BK23" s="7">
        <f t="shared" si="13"/>
        <v>-446.3658514212825</v>
      </c>
      <c r="BL23" s="7">
        <f t="shared" si="14"/>
        <v>-557.6334622044051</v>
      </c>
      <c r="BM23" s="7">
        <f t="shared" si="15"/>
        <v>-662.210089834698</v>
      </c>
      <c r="BN23" s="7">
        <f t="shared" si="16"/>
        <v>-690.8286564691043</v>
      </c>
      <c r="BO23" s="7">
        <f t="shared" si="17"/>
        <v>-567.7406256467402</v>
      </c>
      <c r="BP23" s="7">
        <f t="shared" si="18"/>
        <v>-242.81835537248116</v>
      </c>
      <c r="BQ23" s="7">
        <f t="shared" si="19"/>
        <v>290.72178248329874</v>
      </c>
      <c r="BR23" s="7">
        <f t="shared" si="20"/>
        <v>1001.6742692704502</v>
      </c>
      <c r="BS23" s="7">
        <f t="shared" si="21"/>
        <v>1840.6813327859709</v>
      </c>
      <c r="BT23" s="7">
        <f t="shared" si="22"/>
        <v>2759.7326277117754</v>
      </c>
      <c r="BU23" s="7">
        <f t="shared" si="23"/>
        <v>3722.768746610658</v>
      </c>
      <c r="BV23" s="7">
        <f t="shared" si="24"/>
        <v>4707.303274329839</v>
      </c>
      <c r="BW23" s="7">
        <f t="shared" si="25"/>
        <v>5701.274581033802</v>
      </c>
    </row>
    <row r="24" spans="4:75" ht="14.25">
      <c r="D24" s="3">
        <f t="shared" si="26"/>
        <v>18</v>
      </c>
      <c r="E24" s="3">
        <f t="shared" si="27"/>
        <v>6.819186413849963E-07</v>
      </c>
      <c r="F24" s="3">
        <f t="shared" si="27"/>
        <v>2.401295903056667E-05</v>
      </c>
      <c r="G24" s="3">
        <f t="shared" si="27"/>
        <v>0.0005485816303657728</v>
      </c>
      <c r="H24" s="3">
        <f t="shared" si="27"/>
        <v>0.008474310917996664</v>
      </c>
      <c r="I24" s="3">
        <f t="shared" si="27"/>
        <v>0.0918866028396641</v>
      </c>
      <c r="J24" s="3">
        <f t="shared" si="27"/>
        <v>0.7234980538735982</v>
      </c>
      <c r="K24" s="3">
        <f t="shared" si="27"/>
        <v>4.267874271635009</v>
      </c>
      <c r="L24" s="3">
        <f t="shared" si="27"/>
        <v>19.415778012464216</v>
      </c>
      <c r="M24" s="3">
        <f t="shared" si="27"/>
        <v>69.99549405714515</v>
      </c>
      <c r="N24" s="3">
        <f t="shared" si="27"/>
        <v>205.18346105748788</v>
      </c>
      <c r="O24" s="3">
        <f t="shared" si="27"/>
        <v>501.2526734279545</v>
      </c>
      <c r="P24" s="3">
        <f t="shared" si="27"/>
        <v>1044.912480288007</v>
      </c>
      <c r="Q24" s="3">
        <f t="shared" si="27"/>
        <v>1901.6111462903646</v>
      </c>
      <c r="R24" s="3">
        <f t="shared" si="27"/>
        <v>3087.957942143061</v>
      </c>
      <c r="S24" s="3">
        <f t="shared" si="27"/>
        <v>4567.134741617963</v>
      </c>
      <c r="T24" s="3">
        <f t="shared" si="27"/>
        <v>6268.263596392455</v>
      </c>
      <c r="U24" s="3">
        <f t="shared" si="31"/>
        <v>8114.480159381987</v>
      </c>
      <c r="V24" s="3">
        <f t="shared" si="31"/>
        <v>10043.296749500616</v>
      </c>
      <c r="W24" s="3">
        <f t="shared" si="31"/>
        <v>12013.447649278649</v>
      </c>
      <c r="X24" s="3">
        <f t="shared" si="31"/>
        <v>14001.93297399221</v>
      </c>
      <c r="Y24" s="3">
        <f t="shared" si="31"/>
        <v>15997.682587929114</v>
      </c>
      <c r="AD24" s="3">
        <f t="shared" si="28"/>
        <v>18</v>
      </c>
      <c r="AE24" s="3">
        <f t="shared" si="29"/>
        <v>-2.99437616761572E-05</v>
      </c>
      <c r="AF24" s="3">
        <f t="shared" si="29"/>
        <v>-0.0007306595645866637</v>
      </c>
      <c r="AG24" s="3">
        <f t="shared" si="29"/>
        <v>-0.011623877481026668</v>
      </c>
      <c r="AH24" s="3">
        <f t="shared" si="29"/>
        <v>-0.12584340232134394</v>
      </c>
      <c r="AI24" s="3">
        <f t="shared" si="29"/>
        <v>-0.9640584097824743</v>
      </c>
      <c r="AJ24" s="3">
        <f t="shared" si="29"/>
        <v>-5.417299690223558</v>
      </c>
      <c r="AK24" s="3">
        <f t="shared" si="29"/>
        <v>-23.09023182076203</v>
      </c>
      <c r="AL24" s="3">
        <f t="shared" si="29"/>
        <v>-77.05100780520115</v>
      </c>
      <c r="AM24" s="3">
        <f t="shared" si="29"/>
        <v>-207.45708197718977</v>
      </c>
      <c r="AN24" s="3">
        <f t="shared" si="29"/>
        <v>-463.9285282193723</v>
      </c>
      <c r="AO24" s="3">
        <f t="shared" si="29"/>
        <v>-886.0994319688252</v>
      </c>
      <c r="AP24" s="3">
        <f t="shared" si="29"/>
        <v>-1484.7550474354757</v>
      </c>
      <c r="AQ24" s="3">
        <f t="shared" si="29"/>
        <v>-2238.059420176265</v>
      </c>
      <c r="AR24" s="3">
        <f t="shared" si="29"/>
        <v>-3104.395508088717</v>
      </c>
      <c r="AS24" s="3">
        <f t="shared" si="29"/>
        <v>-4040.5189161353046</v>
      </c>
      <c r="AT24" s="3">
        <f t="shared" si="29"/>
        <v>-5013.468057400452</v>
      </c>
      <c r="AU24" s="3">
        <f t="shared" si="32"/>
        <v>-6003.20703879674</v>
      </c>
      <c r="AV24" s="3">
        <f t="shared" si="32"/>
        <v>-6999.625585615111</v>
      </c>
      <c r="AW24" s="3">
        <f t="shared" si="32"/>
        <v>-7998.383972515672</v>
      </c>
      <c r="AX24" s="3">
        <f t="shared" si="32"/>
        <v>-8997.870132802374</v>
      </c>
      <c r="AY24" s="3">
        <f t="shared" si="32"/>
        <v>-9997.558854622272</v>
      </c>
      <c r="BB24" s="3">
        <f t="shared" si="30"/>
        <v>18</v>
      </c>
      <c r="BC24" s="7">
        <f t="shared" si="5"/>
        <v>-300.0000292618429</v>
      </c>
      <c r="BD24" s="7">
        <f t="shared" si="6"/>
        <v>-300.0007066466055</v>
      </c>
      <c r="BE24" s="7">
        <f t="shared" si="7"/>
        <v>-300.0110752958508</v>
      </c>
      <c r="BF24" s="7">
        <f t="shared" si="8"/>
        <v>-300.11736909140336</v>
      </c>
      <c r="BG24" s="7">
        <f t="shared" si="9"/>
        <v>-300.8721718069428</v>
      </c>
      <c r="BH24" s="7">
        <f t="shared" si="10"/>
        <v>-304.69380163635014</v>
      </c>
      <c r="BI24" s="7">
        <f t="shared" si="11"/>
        <v>-318.822357549127</v>
      </c>
      <c r="BJ24" s="7">
        <f t="shared" si="12"/>
        <v>-357.63522979273694</v>
      </c>
      <c r="BK24" s="7">
        <f t="shared" si="13"/>
        <v>-437.4615879200446</v>
      </c>
      <c r="BL24" s="7">
        <f t="shared" si="14"/>
        <v>-558.7450671618844</v>
      </c>
      <c r="BM24" s="7">
        <f t="shared" si="15"/>
        <v>-684.8467585408707</v>
      </c>
      <c r="BN24" s="7">
        <f t="shared" si="16"/>
        <v>-739.8425671474688</v>
      </c>
      <c r="BO24" s="7">
        <f t="shared" si="17"/>
        <v>-636.4482738859006</v>
      </c>
      <c r="BP24" s="7">
        <f t="shared" si="18"/>
        <v>-316.4375659456564</v>
      </c>
      <c r="BQ24" s="7">
        <f t="shared" si="19"/>
        <v>226.6158254826587</v>
      </c>
      <c r="BR24" s="7">
        <f t="shared" si="20"/>
        <v>954.7955389920025</v>
      </c>
      <c r="BS24" s="7">
        <f t="shared" si="21"/>
        <v>1811.273120585247</v>
      </c>
      <c r="BT24" s="7">
        <f t="shared" si="22"/>
        <v>2743.671163885505</v>
      </c>
      <c r="BU24" s="7">
        <f t="shared" si="23"/>
        <v>3715.0636767629767</v>
      </c>
      <c r="BV24" s="7">
        <f t="shared" si="24"/>
        <v>4704.062841189836</v>
      </c>
      <c r="BW24" s="7">
        <f t="shared" si="25"/>
        <v>5700.123733306842</v>
      </c>
    </row>
    <row r="25" spans="4:75" ht="14.25">
      <c r="D25" s="3">
        <f t="shared" si="26"/>
        <v>16</v>
      </c>
      <c r="E25" s="3">
        <f t="shared" si="27"/>
        <v>6.132330478622571E-08</v>
      </c>
      <c r="F25" s="3">
        <f t="shared" si="27"/>
        <v>3.2885651143370527E-06</v>
      </c>
      <c r="G25" s="3">
        <f t="shared" si="27"/>
        <v>0.00010829184901102115</v>
      </c>
      <c r="H25" s="3">
        <f t="shared" si="27"/>
        <v>0.002293955037544426</v>
      </c>
      <c r="I25" s="3">
        <f t="shared" si="27"/>
        <v>0.03259548542643609</v>
      </c>
      <c r="J25" s="3">
        <f t="shared" si="27"/>
        <v>0.3227396357725212</v>
      </c>
      <c r="K25" s="3">
        <f t="shared" si="27"/>
        <v>2.3060410075045183</v>
      </c>
      <c r="L25" s="3">
        <f t="shared" si="27"/>
        <v>12.283630855422302</v>
      </c>
      <c r="M25" s="3">
        <f t="shared" si="27"/>
        <v>50.29423437931155</v>
      </c>
      <c r="N25" s="3">
        <f t="shared" si="27"/>
        <v>162.9610541468419</v>
      </c>
      <c r="O25" s="3">
        <f t="shared" si="27"/>
        <v>429.7038171069453</v>
      </c>
      <c r="P25" s="3">
        <f t="shared" si="27"/>
        <v>947.3763671129636</v>
      </c>
      <c r="Q25" s="3">
        <f t="shared" si="27"/>
        <v>1792.9348435786233</v>
      </c>
      <c r="R25" s="3">
        <f t="shared" si="27"/>
        <v>2987.539421888563</v>
      </c>
      <c r="S25" s="3">
        <f t="shared" si="27"/>
        <v>4489.1592640357485</v>
      </c>
      <c r="T25" s="3">
        <f t="shared" si="27"/>
        <v>6216.777172545262</v>
      </c>
      <c r="U25" s="3">
        <f t="shared" si="31"/>
        <v>8085.283590461986</v>
      </c>
      <c r="V25" s="3">
        <f t="shared" si="31"/>
        <v>10028.993525162237</v>
      </c>
      <c r="W25" s="3">
        <f t="shared" si="31"/>
        <v>12007.429027523685</v>
      </c>
      <c r="X25" s="3">
        <f t="shared" si="31"/>
        <v>13999.865794010315</v>
      </c>
      <c r="Y25" s="3">
        <f t="shared" si="31"/>
        <v>15997.27447170722</v>
      </c>
      <c r="AD25" s="3">
        <f t="shared" si="28"/>
        <v>16</v>
      </c>
      <c r="AE25" s="3">
        <f t="shared" si="29"/>
        <v>-4.601181222689977E-06</v>
      </c>
      <c r="AF25" s="3">
        <f t="shared" si="29"/>
        <v>-0.00016284744072445761</v>
      </c>
      <c r="AG25" s="3">
        <f t="shared" si="29"/>
        <v>-0.003557772545371929</v>
      </c>
      <c r="AH25" s="3">
        <f t="shared" si="29"/>
        <v>-0.05034202678210642</v>
      </c>
      <c r="AI25" s="3">
        <f t="shared" si="29"/>
        <v>-0.4819923327810258</v>
      </c>
      <c r="AJ25" s="3">
        <f t="shared" si="29"/>
        <v>-3.251049680609526</v>
      </c>
      <c r="AK25" s="3">
        <f t="shared" si="29"/>
        <v>-16.041700324866156</v>
      </c>
      <c r="AL25" s="3">
        <f t="shared" si="29"/>
        <v>-60.01039825684893</v>
      </c>
      <c r="AM25" s="3">
        <f t="shared" si="29"/>
        <v>-176.12278668312592</v>
      </c>
      <c r="AN25" s="3">
        <f t="shared" si="29"/>
        <v>-419.1687715899261</v>
      </c>
      <c r="AO25" s="3">
        <f t="shared" si="29"/>
        <v>-835.4586916378394</v>
      </c>
      <c r="AP25" s="3">
        <f t="shared" si="29"/>
        <v>-1438.5683488956383</v>
      </c>
      <c r="AQ25" s="3">
        <f t="shared" si="29"/>
        <v>-2203.5540388021254</v>
      </c>
      <c r="AR25" s="3">
        <f t="shared" si="29"/>
        <v>-3082.9793133131025</v>
      </c>
      <c r="AS25" s="3">
        <f t="shared" si="29"/>
        <v>-4029.349637206993</v>
      </c>
      <c r="AT25" s="3">
        <f t="shared" si="29"/>
        <v>-5008.55092917724</v>
      </c>
      <c r="AU25" s="3">
        <f t="shared" si="32"/>
        <v>-6001.414394441206</v>
      </c>
      <c r="AV25" s="3">
        <f t="shared" si="32"/>
        <v>-6999.1553405653685</v>
      </c>
      <c r="AW25" s="3">
        <f t="shared" si="32"/>
        <v>-7998.405314056974</v>
      </c>
      <c r="AX25" s="3">
        <f t="shared" si="32"/>
        <v>-8998.063695004268</v>
      </c>
      <c r="AY25" s="3">
        <f t="shared" si="32"/>
        <v>-9997.819614022512</v>
      </c>
      <c r="BB25" s="3">
        <f t="shared" si="30"/>
        <v>16</v>
      </c>
      <c r="BC25" s="7">
        <f t="shared" si="5"/>
        <v>-300.00000453985785</v>
      </c>
      <c r="BD25" s="7">
        <f t="shared" si="6"/>
        <v>-300.00015955887557</v>
      </c>
      <c r="BE25" s="7">
        <f t="shared" si="7"/>
        <v>-300.0034494806964</v>
      </c>
      <c r="BF25" s="7">
        <f t="shared" si="8"/>
        <v>-300.0480480717447</v>
      </c>
      <c r="BG25" s="7">
        <f t="shared" si="9"/>
        <v>-300.44939684735436</v>
      </c>
      <c r="BH25" s="7">
        <f t="shared" si="10"/>
        <v>-302.92831004483696</v>
      </c>
      <c r="BI25" s="7">
        <f t="shared" si="11"/>
        <v>-313.73565931736175</v>
      </c>
      <c r="BJ25" s="7">
        <f t="shared" si="12"/>
        <v>-347.7267674014265</v>
      </c>
      <c r="BK25" s="7">
        <f t="shared" si="13"/>
        <v>-425.8285523038144</v>
      </c>
      <c r="BL25" s="7">
        <f t="shared" si="14"/>
        <v>-556.2077174430842</v>
      </c>
      <c r="BM25" s="7">
        <f t="shared" si="15"/>
        <v>-705.7548745308941</v>
      </c>
      <c r="BN25" s="7">
        <f t="shared" si="16"/>
        <v>-791.1919817826747</v>
      </c>
      <c r="BO25" s="7">
        <f t="shared" si="17"/>
        <v>-710.6191952235022</v>
      </c>
      <c r="BP25" s="7">
        <f t="shared" si="18"/>
        <v>-395.4398914245394</v>
      </c>
      <c r="BQ25" s="7">
        <f t="shared" si="19"/>
        <v>159.80962682875543</v>
      </c>
      <c r="BR25" s="7">
        <f t="shared" si="20"/>
        <v>908.2262433680226</v>
      </c>
      <c r="BS25" s="7">
        <f t="shared" si="21"/>
        <v>1783.8691960207798</v>
      </c>
      <c r="BT25" s="7">
        <f t="shared" si="22"/>
        <v>2729.838184596869</v>
      </c>
      <c r="BU25" s="7">
        <f t="shared" si="23"/>
        <v>3709.0237134667113</v>
      </c>
      <c r="BV25" s="7">
        <f t="shared" si="24"/>
        <v>4701.802099006047</v>
      </c>
      <c r="BW25" s="7">
        <f t="shared" si="25"/>
        <v>5699.454857684708</v>
      </c>
    </row>
    <row r="26" spans="4:75" ht="14.25">
      <c r="D26" s="3">
        <f t="shared" si="26"/>
        <v>14</v>
      </c>
      <c r="E26" s="3">
        <f t="shared" si="27"/>
        <v>2.8442913048986073E-09</v>
      </c>
      <c r="F26" s="3">
        <f t="shared" si="27"/>
        <v>2.614783281645625E-07</v>
      </c>
      <c r="G26" s="3">
        <f t="shared" si="27"/>
        <v>1.3771085240975832E-05</v>
      </c>
      <c r="H26" s="3">
        <f t="shared" si="27"/>
        <v>0.0004375236305710281</v>
      </c>
      <c r="I26" s="3">
        <f t="shared" si="27"/>
        <v>0.008795116310259199</v>
      </c>
      <c r="J26" s="3">
        <f t="shared" si="27"/>
        <v>0.11681774713110649</v>
      </c>
      <c r="K26" s="3">
        <f t="shared" si="27"/>
        <v>1.0668368980189626</v>
      </c>
      <c r="L26" s="3">
        <f t="shared" si="27"/>
        <v>6.951845557573222</v>
      </c>
      <c r="M26" s="3">
        <f t="shared" si="27"/>
        <v>33.47262365972165</v>
      </c>
      <c r="N26" s="3">
        <f t="shared" si="27"/>
        <v>123.13223281244882</v>
      </c>
      <c r="O26" s="3">
        <f t="shared" si="27"/>
        <v>357.4154025905482</v>
      </c>
      <c r="P26" s="3">
        <f t="shared" si="27"/>
        <v>844.8378430802331</v>
      </c>
      <c r="Q26" s="3">
        <f t="shared" si="27"/>
        <v>1677.2105729423638</v>
      </c>
      <c r="R26" s="3">
        <f t="shared" si="27"/>
        <v>2881.901837777994</v>
      </c>
      <c r="S26" s="3">
        <f t="shared" si="27"/>
        <v>4409.981404855062</v>
      </c>
      <c r="T26" s="3">
        <f t="shared" si="27"/>
        <v>6167.390323615313</v>
      </c>
      <c r="U26" s="3">
        <f t="shared" si="31"/>
        <v>8059.362403450214</v>
      </c>
      <c r="V26" s="3">
        <f t="shared" si="31"/>
        <v>10017.48490632174</v>
      </c>
      <c r="W26" s="3">
        <f t="shared" si="31"/>
        <v>12003.168848618094</v>
      </c>
      <c r="X26" s="3">
        <f t="shared" si="31"/>
        <v>13998.688642388006</v>
      </c>
      <c r="Y26" s="3">
        <f t="shared" si="31"/>
        <v>15997.244336878954</v>
      </c>
      <c r="AD26" s="3">
        <f t="shared" si="28"/>
        <v>14</v>
      </c>
      <c r="AE26" s="3">
        <f t="shared" si="29"/>
        <v>-4.241588258802986E-07</v>
      </c>
      <c r="AF26" s="3">
        <f t="shared" si="29"/>
        <v>-2.420105727761468E-05</v>
      </c>
      <c r="AG26" s="3">
        <f t="shared" si="29"/>
        <v>-0.0007944316090362363</v>
      </c>
      <c r="AH26" s="3">
        <f t="shared" si="29"/>
        <v>-0.01584696816829423</v>
      </c>
      <c r="AI26" s="3">
        <f t="shared" si="29"/>
        <v>-0.20189334803605163</v>
      </c>
      <c r="AJ26" s="3">
        <f t="shared" si="29"/>
        <v>-1.7199828511150486</v>
      </c>
      <c r="AK26" s="3">
        <f t="shared" si="29"/>
        <v>-10.228772402632217</v>
      </c>
      <c r="AL26" s="3">
        <f t="shared" si="29"/>
        <v>-44.23642444099278</v>
      </c>
      <c r="AM26" s="3">
        <f t="shared" si="29"/>
        <v>-144.7203707498229</v>
      </c>
      <c r="AN26" s="3">
        <f t="shared" si="29"/>
        <v>-372.20556660932925</v>
      </c>
      <c r="AO26" s="3">
        <f t="shared" si="29"/>
        <v>-781.5338554326299</v>
      </c>
      <c r="AP26" s="3">
        <f t="shared" si="29"/>
        <v>-1390.0698782890904</v>
      </c>
      <c r="AQ26" s="3">
        <f t="shared" si="29"/>
        <v>-2168.7631274373016</v>
      </c>
      <c r="AR26" s="3">
        <f t="shared" si="29"/>
        <v>-3062.750330293369</v>
      </c>
      <c r="AS26" s="3">
        <f t="shared" si="29"/>
        <v>-4019.6959900309375</v>
      </c>
      <c r="AT26" s="3">
        <f t="shared" si="29"/>
        <v>-5004.761293033254</v>
      </c>
      <c r="AU26" s="3">
        <f t="shared" si="32"/>
        <v>-6000.2396008520955</v>
      </c>
      <c r="AV26" s="3">
        <f t="shared" si="32"/>
        <v>-6998.954805046153</v>
      </c>
      <c r="AW26" s="3">
        <f t="shared" si="32"/>
        <v>-7998.524353217399</v>
      </c>
      <c r="AX26" s="3">
        <f t="shared" si="32"/>
        <v>-8998.287414012455</v>
      </c>
      <c r="AY26" s="3">
        <f t="shared" si="32"/>
        <v>-9998.08846491744</v>
      </c>
      <c r="BB26" s="3">
        <f t="shared" si="30"/>
        <v>14</v>
      </c>
      <c r="BC26" s="7">
        <f t="shared" si="5"/>
        <v>-300.0000004213143</v>
      </c>
      <c r="BD26" s="7">
        <f t="shared" si="6"/>
        <v>-300.000023939579</v>
      </c>
      <c r="BE26" s="7">
        <f t="shared" si="7"/>
        <v>-300.000780660524</v>
      </c>
      <c r="BF26" s="7">
        <f t="shared" si="8"/>
        <v>-300.0154094445379</v>
      </c>
      <c r="BG26" s="7">
        <f t="shared" si="9"/>
        <v>-300.1930982317258</v>
      </c>
      <c r="BH26" s="7">
        <f t="shared" si="10"/>
        <v>-301.6031651039839</v>
      </c>
      <c r="BI26" s="7">
        <f t="shared" si="11"/>
        <v>-309.1619355046132</v>
      </c>
      <c r="BJ26" s="7">
        <f t="shared" si="12"/>
        <v>-337.2845788834197</v>
      </c>
      <c r="BK26" s="7">
        <f t="shared" si="13"/>
        <v>-411.24774709010126</v>
      </c>
      <c r="BL26" s="7">
        <f t="shared" si="14"/>
        <v>-549.0733337968804</v>
      </c>
      <c r="BM26" s="7">
        <f t="shared" si="15"/>
        <v>-724.1184528420818</v>
      </c>
      <c r="BN26" s="7">
        <f t="shared" si="16"/>
        <v>-845.2320352088573</v>
      </c>
      <c r="BO26" s="7">
        <f t="shared" si="17"/>
        <v>-791.5525544949378</v>
      </c>
      <c r="BP26" s="7">
        <f t="shared" si="18"/>
        <v>-480.84849251537526</v>
      </c>
      <c r="BQ26" s="7">
        <f t="shared" si="19"/>
        <v>90.28541482412402</v>
      </c>
      <c r="BR26" s="7">
        <f t="shared" si="20"/>
        <v>862.6290305820585</v>
      </c>
      <c r="BS26" s="7">
        <f t="shared" si="21"/>
        <v>1759.1228025981181</v>
      </c>
      <c r="BT26" s="7">
        <f t="shared" si="22"/>
        <v>2718.530101275588</v>
      </c>
      <c r="BU26" s="7">
        <f t="shared" si="23"/>
        <v>3704.6444954006947</v>
      </c>
      <c r="BV26" s="7">
        <f t="shared" si="24"/>
        <v>4700.401228375551</v>
      </c>
      <c r="BW26" s="7">
        <f t="shared" si="25"/>
        <v>5699.155871961513</v>
      </c>
    </row>
    <row r="27" spans="4:75" ht="14.25">
      <c r="D27" s="3">
        <f t="shared" si="26"/>
        <v>12</v>
      </c>
      <c r="E27" s="3">
        <f t="shared" si="27"/>
        <v>5.1505902023033036E-11</v>
      </c>
      <c r="F27" s="3">
        <f t="shared" si="27"/>
        <v>9.234875027811095E-09</v>
      </c>
      <c r="G27" s="3">
        <f t="shared" si="27"/>
        <v>9.094699051357048E-07</v>
      </c>
      <c r="H27" s="3">
        <f t="shared" si="27"/>
        <v>4.956917132295079E-05</v>
      </c>
      <c r="I27" s="3">
        <f t="shared" si="27"/>
        <v>0.0015810536459346936</v>
      </c>
      <c r="J27" s="3">
        <f t="shared" si="27"/>
        <v>0.03103380043038584</v>
      </c>
      <c r="K27" s="3">
        <f t="shared" si="27"/>
        <v>0.3925910476304928</v>
      </c>
      <c r="L27" s="3">
        <f t="shared" si="27"/>
        <v>3.3415042323973125</v>
      </c>
      <c r="M27" s="3">
        <f t="shared" si="27"/>
        <v>19.929592679759935</v>
      </c>
      <c r="N27" s="3">
        <f t="shared" si="27"/>
        <v>86.61102965570171</v>
      </c>
      <c r="O27" s="3">
        <f t="shared" si="27"/>
        <v>284.9053267827203</v>
      </c>
      <c r="P27" s="3">
        <f t="shared" si="27"/>
        <v>736.493470077181</v>
      </c>
      <c r="Q27" s="3">
        <f t="shared" si="27"/>
        <v>1552.8634162166272</v>
      </c>
      <c r="R27" s="3">
        <f t="shared" si="27"/>
        <v>2770.188413924625</v>
      </c>
      <c r="S27" s="3">
        <f t="shared" si="27"/>
        <v>4330.0385828541475</v>
      </c>
      <c r="T27" s="3">
        <f t="shared" si="27"/>
        <v>6121.106107633095</v>
      </c>
      <c r="U27" s="3">
        <f t="shared" si="31"/>
        <v>8037.4095083506545</v>
      </c>
      <c r="V27" s="3">
        <f t="shared" si="31"/>
        <v>10008.926818609412</v>
      </c>
      <c r="W27" s="3">
        <f t="shared" si="31"/>
        <v>12000.522480074898</v>
      </c>
      <c r="X27" s="3">
        <f t="shared" si="31"/>
        <v>13998.213802265615</v>
      </c>
      <c r="Y27" s="3">
        <f t="shared" si="31"/>
        <v>15997.46754659935</v>
      </c>
      <c r="AD27" s="3">
        <f t="shared" si="28"/>
        <v>12</v>
      </c>
      <c r="AE27" s="3">
        <f t="shared" si="29"/>
        <v>-1.8247741857246847E-08</v>
      </c>
      <c r="AF27" s="3">
        <f t="shared" si="29"/>
        <v>-1.966888293750569E-06</v>
      </c>
      <c r="AG27" s="3">
        <f t="shared" si="29"/>
        <v>-0.00011101606631750208</v>
      </c>
      <c r="AH27" s="3">
        <f t="shared" si="29"/>
        <v>-0.003496758545530887</v>
      </c>
      <c r="AI27" s="3">
        <f t="shared" si="29"/>
        <v>-0.06511739826450302</v>
      </c>
      <c r="AJ27" s="3">
        <f t="shared" si="29"/>
        <v>-0.7561589689385855</v>
      </c>
      <c r="AK27" s="3">
        <f t="shared" si="29"/>
        <v>-5.755884559822732</v>
      </c>
      <c r="AL27" s="3">
        <f t="shared" si="29"/>
        <v>-30.12476860973311</v>
      </c>
      <c r="AM27" s="3">
        <f t="shared" si="29"/>
        <v>-113.55419438209356</v>
      </c>
      <c r="AN27" s="3">
        <f t="shared" si="29"/>
        <v>-322.7104929332472</v>
      </c>
      <c r="AO27" s="3">
        <f t="shared" si="29"/>
        <v>-723.5910615120956</v>
      </c>
      <c r="AP27" s="3">
        <f t="shared" si="29"/>
        <v>-1338.9045526702466</v>
      </c>
      <c r="AQ27" s="3">
        <f t="shared" si="29"/>
        <v>-2133.959228027772</v>
      </c>
      <c r="AR27" s="3">
        <f t="shared" si="29"/>
        <v>-3044.1702438833963</v>
      </c>
      <c r="AS27" s="3">
        <f t="shared" si="29"/>
        <v>-4011.8033763271014</v>
      </c>
      <c r="AT27" s="3">
        <f t="shared" si="29"/>
        <v>-5002.102803123256</v>
      </c>
      <c r="AU27" s="3">
        <f t="shared" si="32"/>
        <v>-5999.595564167437</v>
      </c>
      <c r="AV27" s="3">
        <f t="shared" si="32"/>
        <v>-6998.949946852859</v>
      </c>
      <c r="AW27" s="3">
        <f t="shared" si="32"/>
        <v>-7998.7024241498875</v>
      </c>
      <c r="AX27" s="3">
        <f t="shared" si="32"/>
        <v>-8998.52611492356</v>
      </c>
      <c r="AY27" s="3">
        <f t="shared" si="32"/>
        <v>-9998.360585747025</v>
      </c>
      <c r="BB27" s="3">
        <f t="shared" si="30"/>
        <v>12</v>
      </c>
      <c r="BC27" s="7">
        <f t="shared" si="5"/>
        <v>-300.00000001819626</v>
      </c>
      <c r="BD27" s="7">
        <f t="shared" si="6"/>
        <v>-300.00000195765324</v>
      </c>
      <c r="BE27" s="7">
        <f t="shared" si="7"/>
        <v>-300.00011010659637</v>
      </c>
      <c r="BF27" s="7">
        <f t="shared" si="8"/>
        <v>-300.0034471893741</v>
      </c>
      <c r="BG27" s="7">
        <f t="shared" si="9"/>
        <v>-300.06353634461857</v>
      </c>
      <c r="BH27" s="7">
        <f t="shared" si="10"/>
        <v>-300.7251251685084</v>
      </c>
      <c r="BI27" s="7">
        <f t="shared" si="11"/>
        <v>-305.3632935121923</v>
      </c>
      <c r="BJ27" s="7">
        <f t="shared" si="12"/>
        <v>-326.78326437733585</v>
      </c>
      <c r="BK27" s="7">
        <f t="shared" si="13"/>
        <v>-393.6246017023336</v>
      </c>
      <c r="BL27" s="7">
        <f t="shared" si="14"/>
        <v>-536.0994632775455</v>
      </c>
      <c r="BM27" s="7">
        <f t="shared" si="15"/>
        <v>-738.6857347293753</v>
      </c>
      <c r="BN27" s="7">
        <f t="shared" si="16"/>
        <v>-902.4110825930657</v>
      </c>
      <c r="BO27" s="7">
        <f t="shared" si="17"/>
        <v>-881.0958118111448</v>
      </c>
      <c r="BP27" s="7">
        <f t="shared" si="18"/>
        <v>-573.9818299587714</v>
      </c>
      <c r="BQ27" s="7">
        <f t="shared" si="19"/>
        <v>18.235206527046103</v>
      </c>
      <c r="BR27" s="7">
        <f t="shared" si="20"/>
        <v>819.0033045098389</v>
      </c>
      <c r="BS27" s="7">
        <f t="shared" si="21"/>
        <v>1737.8139441832172</v>
      </c>
      <c r="BT27" s="7">
        <f t="shared" si="22"/>
        <v>2709.976871756553</v>
      </c>
      <c r="BU27" s="7">
        <f t="shared" si="23"/>
        <v>3701.820055925011</v>
      </c>
      <c r="BV27" s="7">
        <f t="shared" si="24"/>
        <v>4699.687687342055</v>
      </c>
      <c r="BW27" s="7">
        <f t="shared" si="25"/>
        <v>5699.106960852325</v>
      </c>
    </row>
    <row r="28" spans="4:75" ht="14.25">
      <c r="D28" s="3">
        <f t="shared" si="26"/>
        <v>10</v>
      </c>
      <c r="E28" s="3">
        <f t="shared" si="27"/>
        <v>-4.440285314378092E-12</v>
      </c>
      <c r="F28" s="3">
        <f t="shared" si="27"/>
        <v>8.747362069324798E-11</v>
      </c>
      <c r="G28" s="3">
        <f t="shared" si="27"/>
        <v>2.1200142233498386E-08</v>
      </c>
      <c r="H28" s="3">
        <f t="shared" si="27"/>
        <v>2.457853997537109E-06</v>
      </c>
      <c r="I28" s="3">
        <f t="shared" si="27"/>
        <v>0.0001494347100407037</v>
      </c>
      <c r="J28" s="3">
        <f t="shared" si="27"/>
        <v>0.005060227087479663</v>
      </c>
      <c r="K28" s="3">
        <f t="shared" si="27"/>
        <v>0.10083458373860843</v>
      </c>
      <c r="L28" s="3">
        <f t="shared" si="27"/>
        <v>1.24457049535431</v>
      </c>
      <c r="M28" s="3">
        <f t="shared" si="27"/>
        <v>9.987955611814982</v>
      </c>
      <c r="N28" s="3">
        <f t="shared" si="27"/>
        <v>54.61797875157254</v>
      </c>
      <c r="O28" s="3">
        <f t="shared" si="27"/>
        <v>213.11941104791003</v>
      </c>
      <c r="P28" s="3">
        <f t="shared" si="27"/>
        <v>621.3341611413052</v>
      </c>
      <c r="Q28" s="3">
        <f t="shared" si="27"/>
        <v>1417.6261075313087</v>
      </c>
      <c r="R28" s="3">
        <f t="shared" si="27"/>
        <v>2651.3117507137067</v>
      </c>
      <c r="S28" s="3">
        <f t="shared" si="27"/>
        <v>4250.1846623152815</v>
      </c>
      <c r="T28" s="3">
        <f t="shared" si="27"/>
        <v>6079.341444506659</v>
      </c>
      <c r="U28" s="3">
        <f t="shared" si="31"/>
        <v>8020.158957428866</v>
      </c>
      <c r="V28" s="3">
        <f t="shared" si="31"/>
        <v>10003.315457493023</v>
      </c>
      <c r="W28" s="3">
        <f t="shared" si="31"/>
        <v>11999.221507185459</v>
      </c>
      <c r="X28" s="3">
        <f t="shared" si="31"/>
        <v>13998.220200310621</v>
      </c>
      <c r="Y28" s="3">
        <f t="shared" si="31"/>
        <v>15997.831246116824</v>
      </c>
      <c r="AD28" s="3">
        <f t="shared" si="28"/>
        <v>10</v>
      </c>
      <c r="AE28" s="3">
        <f t="shared" si="29"/>
        <v>-2.3600116445920227E-10</v>
      </c>
      <c r="AF28" s="3">
        <f t="shared" si="29"/>
        <v>-6.129458653673873E-08</v>
      </c>
      <c r="AG28" s="3">
        <f t="shared" si="29"/>
        <v>-7.380344972457691E-06</v>
      </c>
      <c r="AH28" s="3">
        <f t="shared" si="29"/>
        <v>-0.00044003287043015843</v>
      </c>
      <c r="AI28" s="3">
        <f t="shared" si="29"/>
        <v>-0.013917169902178284</v>
      </c>
      <c r="AJ28" s="3">
        <f t="shared" si="29"/>
        <v>-0.2487817343071761</v>
      </c>
      <c r="AK28" s="3">
        <f t="shared" si="29"/>
        <v>-2.6677969691629073</v>
      </c>
      <c r="AL28" s="3">
        <f t="shared" si="29"/>
        <v>-18.170745617300327</v>
      </c>
      <c r="AM28" s="3">
        <f t="shared" si="29"/>
        <v>-83.14285387481505</v>
      </c>
      <c r="AN28" s="3">
        <f t="shared" si="29"/>
        <v>-270.2863967157027</v>
      </c>
      <c r="AO28" s="3">
        <f t="shared" si="29"/>
        <v>-660.5738353312627</v>
      </c>
      <c r="AP28" s="3">
        <f t="shared" si="29"/>
        <v>-1284.6362004512666</v>
      </c>
      <c r="AQ28" s="3">
        <f t="shared" si="29"/>
        <v>-2099.62984154727</v>
      </c>
      <c r="AR28" s="3">
        <f t="shared" si="29"/>
        <v>-3027.858761211115</v>
      </c>
      <c r="AS28" s="3">
        <f t="shared" si="29"/>
        <v>-4005.8944329903534</v>
      </c>
      <c r="AT28" s="3">
        <f t="shared" si="29"/>
        <v>-5000.502406960972</v>
      </c>
      <c r="AU28" s="3">
        <f t="shared" si="32"/>
        <v>-5999.357625693156</v>
      </c>
      <c r="AV28" s="3">
        <f t="shared" si="32"/>
        <v>-6999.065324465417</v>
      </c>
      <c r="AW28" s="3">
        <f t="shared" si="32"/>
        <v>-7998.9091262979855</v>
      </c>
      <c r="AX28" s="3">
        <f t="shared" si="32"/>
        <v>-8998.770466978509</v>
      </c>
      <c r="AY28" s="3">
        <f t="shared" si="32"/>
        <v>-9998.633657075647</v>
      </c>
      <c r="BB28" s="3">
        <f t="shared" si="30"/>
        <v>10</v>
      </c>
      <c r="BC28" s="7">
        <f t="shared" si="5"/>
        <v>-300.00000000024056</v>
      </c>
      <c r="BD28" s="7">
        <f t="shared" si="6"/>
        <v>-300.0000000612072</v>
      </c>
      <c r="BE28" s="7">
        <f t="shared" si="7"/>
        <v>-300.000007359145</v>
      </c>
      <c r="BF28" s="7">
        <f t="shared" si="8"/>
        <v>-300.00043757501635</v>
      </c>
      <c r="BG28" s="7">
        <f t="shared" si="9"/>
        <v>-300.01376773519223</v>
      </c>
      <c r="BH28" s="7">
        <f t="shared" si="10"/>
        <v>-300.24372150721956</v>
      </c>
      <c r="BI28" s="7">
        <f t="shared" si="11"/>
        <v>-302.5669623854242</v>
      </c>
      <c r="BJ28" s="7">
        <f t="shared" si="12"/>
        <v>-316.926175121946</v>
      </c>
      <c r="BK28" s="7">
        <f t="shared" si="13"/>
        <v>-373.1548982630002</v>
      </c>
      <c r="BL28" s="7">
        <f t="shared" si="14"/>
        <v>-515.6684179641302</v>
      </c>
      <c r="BM28" s="7">
        <f t="shared" si="15"/>
        <v>-747.4544242833526</v>
      </c>
      <c r="BN28" s="7">
        <f t="shared" si="16"/>
        <v>-963.3020393099614</v>
      </c>
      <c r="BO28" s="7">
        <f t="shared" si="17"/>
        <v>-982.0037340159615</v>
      </c>
      <c r="BP28" s="7">
        <f t="shared" si="18"/>
        <v>-676.5470104974083</v>
      </c>
      <c r="BQ28" s="7">
        <f t="shared" si="19"/>
        <v>-55.70977067507192</v>
      </c>
      <c r="BR28" s="7">
        <f t="shared" si="20"/>
        <v>778.8390375456875</v>
      </c>
      <c r="BS28" s="7">
        <f t="shared" si="21"/>
        <v>1720.8013317357108</v>
      </c>
      <c r="BT28" s="7">
        <f t="shared" si="22"/>
        <v>2704.2501330276064</v>
      </c>
      <c r="BU28" s="7">
        <f t="shared" si="23"/>
        <v>3700.3123808874734</v>
      </c>
      <c r="BV28" s="7">
        <f t="shared" si="24"/>
        <v>4699.449733332112</v>
      </c>
      <c r="BW28" s="7">
        <f t="shared" si="25"/>
        <v>5699.197589041178</v>
      </c>
    </row>
    <row r="29" spans="4:75" ht="14.25">
      <c r="D29" s="3">
        <f t="shared" si="26"/>
        <v>8</v>
      </c>
      <c r="E29" s="3">
        <f t="shared" si="27"/>
        <v>0</v>
      </c>
      <c r="F29" s="3">
        <f t="shared" si="27"/>
        <v>1.5541423325993533E-12</v>
      </c>
      <c r="G29" s="3">
        <f t="shared" si="27"/>
        <v>8.214752329453701E-11</v>
      </c>
      <c r="H29" s="3">
        <f t="shared" si="27"/>
        <v>2.9068234148271458E-08</v>
      </c>
      <c r="I29" s="3">
        <f t="shared" si="27"/>
        <v>4.642047307370383E-06</v>
      </c>
      <c r="J29" s="3">
        <f t="shared" si="27"/>
        <v>0.0003554340705689135</v>
      </c>
      <c r="K29" s="3">
        <f t="shared" si="27"/>
        <v>0.013965883036014981</v>
      </c>
      <c r="L29" s="3">
        <f t="shared" si="27"/>
        <v>0.30002194636938384</v>
      </c>
      <c r="M29" s="3">
        <f t="shared" si="27"/>
        <v>3.7420082051376653</v>
      </c>
      <c r="N29" s="3">
        <f t="shared" si="27"/>
        <v>28.724534887698383</v>
      </c>
      <c r="O29" s="3">
        <f t="shared" si="27"/>
        <v>143.81300676056526</v>
      </c>
      <c r="P29" s="3">
        <f t="shared" si="27"/>
        <v>498.10982447251445</v>
      </c>
      <c r="Q29" s="3">
        <f t="shared" si="27"/>
        <v>1268.0190271774336</v>
      </c>
      <c r="R29" s="3">
        <f t="shared" si="27"/>
        <v>2523.89933436281</v>
      </c>
      <c r="S29" s="3">
        <f t="shared" si="27"/>
        <v>4172.089994797367</v>
      </c>
      <c r="T29" s="3">
        <f t="shared" si="27"/>
        <v>6044.0733424681675</v>
      </c>
      <c r="U29" s="3">
        <f t="shared" si="31"/>
        <v>8008.233831675141</v>
      </c>
      <c r="V29" s="3">
        <f t="shared" si="31"/>
        <v>10000.368028875644</v>
      </c>
      <c r="W29" s="3">
        <f t="shared" si="31"/>
        <v>11998.874162499633</v>
      </c>
      <c r="X29" s="3">
        <f t="shared" si="31"/>
        <v>13998.488580939578</v>
      </c>
      <c r="Y29" s="3">
        <f t="shared" si="31"/>
        <v>15998.252596535298</v>
      </c>
      <c r="AD29" s="3">
        <f t="shared" si="28"/>
        <v>8</v>
      </c>
      <c r="AE29" s="3">
        <f t="shared" si="29"/>
        <v>-1.7761626658278287E-12</v>
      </c>
      <c r="AF29" s="3">
        <f t="shared" si="29"/>
        <v>-3.5956192966353277E-10</v>
      </c>
      <c r="AG29" s="3">
        <f t="shared" si="29"/>
        <v>-1.3538378081639623E-07</v>
      </c>
      <c r="AH29" s="3">
        <f t="shared" si="29"/>
        <v>-2.0978676420481748E-05</v>
      </c>
      <c r="AI29" s="3">
        <f t="shared" si="29"/>
        <v>-0.0014648829376522066</v>
      </c>
      <c r="AJ29" s="3">
        <f t="shared" si="29"/>
        <v>-0.04985409858703882</v>
      </c>
      <c r="AK29" s="3">
        <f t="shared" si="29"/>
        <v>-0.8901406659243207</v>
      </c>
      <c r="AL29" s="3">
        <f t="shared" si="29"/>
        <v>-8.951313972084563</v>
      </c>
      <c r="AM29" s="3">
        <f t="shared" si="29"/>
        <v>-54.38988538899548</v>
      </c>
      <c r="AN29" s="3">
        <f t="shared" si="29"/>
        <v>-214.4754180131422</v>
      </c>
      <c r="AO29" s="3">
        <f t="shared" si="29"/>
        <v>-590.8607825848958</v>
      </c>
      <c r="AP29" s="3">
        <f t="shared" si="29"/>
        <v>-1226.7463519012053</v>
      </c>
      <c r="AQ29" s="3">
        <f t="shared" si="29"/>
        <v>-2066.663625863599</v>
      </c>
      <c r="AR29" s="3">
        <f t="shared" si="29"/>
        <v>-3014.619903002662</v>
      </c>
      <c r="AS29" s="3">
        <f t="shared" si="29"/>
        <v>-4002.089419964672</v>
      </c>
      <c r="AT29" s="3">
        <f t="shared" si="29"/>
        <v>-4999.777975666853</v>
      </c>
      <c r="AU29" s="3">
        <f t="shared" si="32"/>
        <v>-5999.376099199209</v>
      </c>
      <c r="AV29" s="3">
        <f t="shared" si="32"/>
        <v>-6999.237270918078</v>
      </c>
      <c r="AW29" s="3">
        <f t="shared" si="32"/>
        <v>-7999.125666397638</v>
      </c>
      <c r="AX29" s="3">
        <f t="shared" si="32"/>
        <v>-8999.016216957396</v>
      </c>
      <c r="AY29" s="3">
        <f t="shared" si="32"/>
        <v>-9998.906900233429</v>
      </c>
      <c r="BB29" s="3">
        <f t="shared" si="30"/>
        <v>8</v>
      </c>
      <c r="BC29" s="7">
        <f t="shared" si="5"/>
        <v>-300.0000000000018</v>
      </c>
      <c r="BD29" s="7">
        <f t="shared" si="6"/>
        <v>-300.0000000003579</v>
      </c>
      <c r="BE29" s="7">
        <f t="shared" si="7"/>
        <v>-300.00000013530143</v>
      </c>
      <c r="BF29" s="7">
        <f t="shared" si="8"/>
        <v>-300.00002094960837</v>
      </c>
      <c r="BG29" s="7">
        <f t="shared" si="9"/>
        <v>-300.00146024089054</v>
      </c>
      <c r="BH29" s="7">
        <f t="shared" si="10"/>
        <v>-300.04949866451625</v>
      </c>
      <c r="BI29" s="7">
        <f t="shared" si="11"/>
        <v>-300.8761747828885</v>
      </c>
      <c r="BJ29" s="7">
        <f t="shared" si="12"/>
        <v>-308.65129202571507</v>
      </c>
      <c r="BK29" s="7">
        <f t="shared" si="13"/>
        <v>-350.6478771838579</v>
      </c>
      <c r="BL29" s="7">
        <f t="shared" si="14"/>
        <v>-485.7508831254436</v>
      </c>
      <c r="BM29" s="7">
        <f t="shared" si="15"/>
        <v>-747.0477758243305</v>
      </c>
      <c r="BN29" s="7">
        <f t="shared" si="16"/>
        <v>-1028.636527428691</v>
      </c>
      <c r="BO29" s="7">
        <f t="shared" si="17"/>
        <v>-1098.6445986861654</v>
      </c>
      <c r="BP29" s="7">
        <f t="shared" si="18"/>
        <v>-790.720568639852</v>
      </c>
      <c r="BQ29" s="7">
        <f t="shared" si="19"/>
        <v>-129.99942516730516</v>
      </c>
      <c r="BR29" s="7">
        <f t="shared" si="20"/>
        <v>744.2953668013142</v>
      </c>
      <c r="BS29" s="7">
        <f t="shared" si="21"/>
        <v>1708.8577324759317</v>
      </c>
      <c r="BT29" s="7">
        <f t="shared" si="22"/>
        <v>2701.130757957566</v>
      </c>
      <c r="BU29" s="7">
        <f t="shared" si="23"/>
        <v>3699.7484961019945</v>
      </c>
      <c r="BV29" s="7">
        <f t="shared" si="24"/>
        <v>4699.472363982182</v>
      </c>
      <c r="BW29" s="7">
        <f t="shared" si="25"/>
        <v>5699.345696301869</v>
      </c>
    </row>
    <row r="30" spans="4:75" ht="14.25">
      <c r="D30" s="3">
        <f t="shared" si="26"/>
        <v>6</v>
      </c>
      <c r="E30" s="3">
        <f t="shared" si="27"/>
        <v>0</v>
      </c>
      <c r="F30" s="3">
        <f t="shared" si="27"/>
        <v>0</v>
      </c>
      <c r="G30" s="3">
        <f t="shared" si="27"/>
        <v>0</v>
      </c>
      <c r="H30" s="3">
        <f t="shared" si="27"/>
        <v>2.1980613689483187E-11</v>
      </c>
      <c r="I30" s="3">
        <f t="shared" si="27"/>
        <v>1.5973467386628116E-08</v>
      </c>
      <c r="J30" s="3">
        <f t="shared" si="27"/>
        <v>4.748904704794535E-06</v>
      </c>
      <c r="K30" s="3">
        <f t="shared" si="27"/>
        <v>0.0005761980710096565</v>
      </c>
      <c r="L30" s="3">
        <f t="shared" si="27"/>
        <v>0.03100974959539604</v>
      </c>
      <c r="M30" s="3">
        <f t="shared" si="27"/>
        <v>0.8009322497333926</v>
      </c>
      <c r="N30" s="3">
        <f t="shared" si="27"/>
        <v>10.720522271310415</v>
      </c>
      <c r="O30" s="3">
        <f t="shared" si="27"/>
        <v>80.34649561597325</v>
      </c>
      <c r="P30" s="3">
        <f t="shared" si="27"/>
        <v>365.4097026861782</v>
      </c>
      <c r="Q30" s="3">
        <f t="shared" si="27"/>
        <v>1098.1849453437608</v>
      </c>
      <c r="R30" s="3">
        <f t="shared" si="27"/>
        <v>2386.332196650008</v>
      </c>
      <c r="S30" s="3">
        <f t="shared" si="27"/>
        <v>4099.117935434289</v>
      </c>
      <c r="T30" s="3">
        <f t="shared" si="27"/>
        <v>6017.891006909907</v>
      </c>
      <c r="U30" s="3">
        <f t="shared" si="31"/>
        <v>8001.776047206833</v>
      </c>
      <c r="V30" s="3">
        <f t="shared" si="31"/>
        <v>9999.411566757437</v>
      </c>
      <c r="W30" s="3">
        <f t="shared" si="31"/>
        <v>11999.032199097128</v>
      </c>
      <c r="X30" s="3">
        <f t="shared" si="31"/>
        <v>13998.853044379008</v>
      </c>
      <c r="Y30" s="3">
        <f t="shared" si="31"/>
        <v>15998.688293067928</v>
      </c>
      <c r="AD30" s="3">
        <f t="shared" si="28"/>
        <v>6</v>
      </c>
      <c r="AE30" s="3">
        <f t="shared" si="29"/>
        <v>0</v>
      </c>
      <c r="AF30" s="3">
        <f t="shared" si="29"/>
        <v>1.7762112072309928E-12</v>
      </c>
      <c r="AG30" s="3">
        <f t="shared" si="29"/>
        <v>-1.9471715359269795E-10</v>
      </c>
      <c r="AH30" s="3">
        <f t="shared" si="29"/>
        <v>-1.471875178984025E-07</v>
      </c>
      <c r="AI30" s="3">
        <f t="shared" si="29"/>
        <v>-3.83213620330676E-05</v>
      </c>
      <c r="AJ30" s="3">
        <f t="shared" si="29"/>
        <v>-0.0037947427841863446</v>
      </c>
      <c r="AK30" s="3">
        <f t="shared" si="29"/>
        <v>-0.15741136210392526</v>
      </c>
      <c r="AL30" s="3">
        <f t="shared" si="29"/>
        <v>-3.002460371118616</v>
      </c>
      <c r="AM30" s="3">
        <f t="shared" si="29"/>
        <v>-28.910322267318634</v>
      </c>
      <c r="AN30" s="3">
        <f t="shared" si="29"/>
        <v>-154.85415212019052</v>
      </c>
      <c r="AO30" s="3">
        <f t="shared" si="29"/>
        <v>-511.72261504593916</v>
      </c>
      <c r="AP30" s="3">
        <f t="shared" si="29"/>
        <v>-1164.7098310002111</v>
      </c>
      <c r="AQ30" s="3">
        <f t="shared" si="29"/>
        <v>-2036.7304950672115</v>
      </c>
      <c r="AR30" s="3">
        <f t="shared" si="29"/>
        <v>-3005.382405695942</v>
      </c>
      <c r="AS30" s="3">
        <f t="shared" si="29"/>
        <v>-4000.2553656595046</v>
      </c>
      <c r="AT30" s="3">
        <f t="shared" si="29"/>
        <v>-4999.631467722858</v>
      </c>
      <c r="AU30" s="3">
        <f t="shared" si="32"/>
        <v>-5999.510136701261</v>
      </c>
      <c r="AV30" s="3">
        <f t="shared" si="32"/>
        <v>-6999.42618553817</v>
      </c>
      <c r="AW30" s="3">
        <f t="shared" si="32"/>
        <v>-7999.344132790349</v>
      </c>
      <c r="AX30" s="3">
        <f t="shared" si="32"/>
        <v>-8999.26214742638</v>
      </c>
      <c r="AY30" s="3">
        <f t="shared" si="32"/>
        <v>-9999.180163771416</v>
      </c>
      <c r="BB30" s="3">
        <f t="shared" si="30"/>
        <v>6</v>
      </c>
      <c r="BC30" s="7">
        <f t="shared" si="5"/>
        <v>-300</v>
      </c>
      <c r="BD30" s="7">
        <f t="shared" si="6"/>
        <v>-299.9999999999982</v>
      </c>
      <c r="BE30" s="7">
        <f t="shared" si="7"/>
        <v>-300.00000000019463</v>
      </c>
      <c r="BF30" s="7">
        <f t="shared" si="8"/>
        <v>-300.00000014716534</v>
      </c>
      <c r="BG30" s="7">
        <f t="shared" si="9"/>
        <v>-300.00003830538844</v>
      </c>
      <c r="BH30" s="7">
        <f t="shared" si="10"/>
        <v>-300.0037899938793</v>
      </c>
      <c r="BI30" s="7">
        <f t="shared" si="11"/>
        <v>-300.15683516403305</v>
      </c>
      <c r="BJ30" s="7">
        <f t="shared" si="12"/>
        <v>-302.9714506215232</v>
      </c>
      <c r="BK30" s="7">
        <f t="shared" si="13"/>
        <v>-328.10939001758516</v>
      </c>
      <c r="BL30" s="7">
        <f t="shared" si="14"/>
        <v>-444.13362984888</v>
      </c>
      <c r="BM30" s="7">
        <f t="shared" si="15"/>
        <v>-731.3761194299659</v>
      </c>
      <c r="BN30" s="7">
        <f t="shared" si="16"/>
        <v>-1099.300128314033</v>
      </c>
      <c r="BO30" s="7">
        <f t="shared" si="17"/>
        <v>-1238.5455497234507</v>
      </c>
      <c r="BP30" s="7">
        <f t="shared" si="18"/>
        <v>-919.050209045934</v>
      </c>
      <c r="BQ30" s="7">
        <f t="shared" si="19"/>
        <v>-201.1374302252152</v>
      </c>
      <c r="BR30" s="7">
        <f t="shared" si="20"/>
        <v>718.2595391870491</v>
      </c>
      <c r="BS30" s="7">
        <f t="shared" si="21"/>
        <v>1702.2659105055718</v>
      </c>
      <c r="BT30" s="7">
        <f t="shared" si="22"/>
        <v>2699.985381219267</v>
      </c>
      <c r="BU30" s="7">
        <f t="shared" si="23"/>
        <v>3699.6880663067786</v>
      </c>
      <c r="BV30" s="7">
        <f t="shared" si="24"/>
        <v>4699.590896952628</v>
      </c>
      <c r="BW30" s="7">
        <f t="shared" si="25"/>
        <v>5699.5081292965115</v>
      </c>
    </row>
    <row r="31" spans="4:75" ht="14.25">
      <c r="D31" s="3">
        <f t="shared" si="26"/>
        <v>4</v>
      </c>
      <c r="E31" s="3">
        <f t="shared" si="27"/>
        <v>0</v>
      </c>
      <c r="F31" s="3">
        <f t="shared" si="27"/>
        <v>0</v>
      </c>
      <c r="G31" s="3">
        <f t="shared" si="27"/>
        <v>0</v>
      </c>
      <c r="H31" s="3">
        <f aca="true" t="shared" si="33" ref="H31:W31">IF($D31&gt;0,CMBS(H$2,$B$3,$B$6,$B$7,$B$5,$D31)*$B$11,IF($D31=0,$B$11*MAX(0,H$2-$B$3),0))</f>
        <v>0</v>
      </c>
      <c r="I31" s="3">
        <f t="shared" si="33"/>
        <v>0</v>
      </c>
      <c r="J31" s="3">
        <f t="shared" si="33"/>
        <v>1.0697524344138132E-09</v>
      </c>
      <c r="K31" s="3">
        <f t="shared" si="33"/>
        <v>1.2257613282528712E-06</v>
      </c>
      <c r="L31" s="3">
        <f t="shared" si="33"/>
        <v>0.00040997320409211224</v>
      </c>
      <c r="M31" s="3">
        <f t="shared" si="33"/>
        <v>0.044814489695803594</v>
      </c>
      <c r="N31" s="3">
        <f t="shared" si="33"/>
        <v>1.7907575414375572</v>
      </c>
      <c r="O31" s="3">
        <f t="shared" si="33"/>
        <v>29.323919769341046</v>
      </c>
      <c r="P31" s="3">
        <f t="shared" si="33"/>
        <v>222.4692557456492</v>
      </c>
      <c r="Q31" s="3">
        <f t="shared" si="33"/>
        <v>896.7036854814651</v>
      </c>
      <c r="R31" s="3">
        <f t="shared" si="33"/>
        <v>2237.449127258733</v>
      </c>
      <c r="S31" s="3">
        <f t="shared" si="33"/>
        <v>4038.3060264124942</v>
      </c>
      <c r="T31" s="3">
        <f t="shared" si="33"/>
        <v>6003.378287181782</v>
      </c>
      <c r="U31" s="3">
        <f t="shared" si="33"/>
        <v>7999.77323399212</v>
      </c>
      <c r="V31" s="3">
        <f t="shared" si="33"/>
        <v>9999.460569156785</v>
      </c>
      <c r="W31" s="3">
        <f t="shared" si="33"/>
        <v>11999.344269180176</v>
      </c>
      <c r="X31" s="3">
        <f t="shared" si="31"/>
        <v>13999.234810953596</v>
      </c>
      <c r="Y31" s="3">
        <f t="shared" si="31"/>
        <v>15999.12549608844</v>
      </c>
      <c r="AD31" s="3">
        <f t="shared" si="28"/>
        <v>4</v>
      </c>
      <c r="AE31" s="3">
        <f t="shared" si="29"/>
        <v>0</v>
      </c>
      <c r="AF31" s="3">
        <f t="shared" si="29"/>
        <v>0</v>
      </c>
      <c r="AG31" s="3">
        <f t="shared" si="29"/>
        <v>0</v>
      </c>
      <c r="AH31" s="3">
        <f aca="true" t="shared" si="34" ref="AH31:AW31">IF($AD31&gt;0,CMBS(AH$2,$AB$3,$AB$6,$AB$7,$AB$5,$AD31)*$AB$11,IF($AD31=0,$AB$11*MAX(0,AH$2-$AB$3),0))</f>
        <v>-8.437233812313202E-12</v>
      </c>
      <c r="AI31" s="3">
        <f t="shared" si="34"/>
        <v>-3.288966959521073E-08</v>
      </c>
      <c r="AJ31" s="3">
        <f t="shared" si="34"/>
        <v>-2.7313281401427497E-05</v>
      </c>
      <c r="AK31" s="3">
        <f t="shared" si="34"/>
        <v>-0.006037669901026277</v>
      </c>
      <c r="AL31" s="3">
        <f t="shared" si="34"/>
        <v>-0.40691722682595355</v>
      </c>
      <c r="AM31" s="3">
        <f t="shared" si="34"/>
        <v>-9.590527445466932</v>
      </c>
      <c r="AN31" s="3">
        <f t="shared" si="34"/>
        <v>-91.56705294150652</v>
      </c>
      <c r="AO31" s="3">
        <f t="shared" si="34"/>
        <v>-417.8378796400357</v>
      </c>
      <c r="AP31" s="3">
        <f t="shared" si="34"/>
        <v>-1098.4829654978894</v>
      </c>
      <c r="AQ31" s="3">
        <f t="shared" si="34"/>
        <v>-2013.032528433243</v>
      </c>
      <c r="AR31" s="3">
        <f t="shared" si="34"/>
        <v>-3000.7925841846954</v>
      </c>
      <c r="AS31" s="3">
        <f t="shared" si="34"/>
        <v>-3999.819270757078</v>
      </c>
      <c r="AT31" s="3">
        <f t="shared" si="34"/>
        <v>-4999.7275479104355</v>
      </c>
      <c r="AU31" s="3">
        <f t="shared" si="34"/>
        <v>-5999.672071349356</v>
      </c>
      <c r="AV31" s="3">
        <f t="shared" si="34"/>
        <v>-6999.617404606863</v>
      </c>
      <c r="AW31" s="3">
        <f t="shared" si="34"/>
        <v>-7999.562748036791</v>
      </c>
      <c r="AX31" s="3">
        <f t="shared" si="32"/>
        <v>-8999.508091541022</v>
      </c>
      <c r="AY31" s="3">
        <f t="shared" si="32"/>
        <v>-9999.453435045587</v>
      </c>
      <c r="BB31" s="3">
        <f t="shared" si="30"/>
        <v>4</v>
      </c>
      <c r="BC31" s="7">
        <f t="shared" si="5"/>
        <v>-300</v>
      </c>
      <c r="BD31" s="7">
        <f t="shared" si="6"/>
        <v>-300</v>
      </c>
      <c r="BE31" s="7">
        <f t="shared" si="7"/>
        <v>-300</v>
      </c>
      <c r="BF31" s="7">
        <f t="shared" si="8"/>
        <v>-300.00000000000864</v>
      </c>
      <c r="BG31" s="7">
        <f t="shared" si="9"/>
        <v>-300.0000000328896</v>
      </c>
      <c r="BH31" s="7">
        <f t="shared" si="10"/>
        <v>-300.00002731221184</v>
      </c>
      <c r="BI31" s="7">
        <f t="shared" si="11"/>
        <v>-300.0060364441397</v>
      </c>
      <c r="BJ31" s="7">
        <f t="shared" si="12"/>
        <v>-300.40650725362184</v>
      </c>
      <c r="BK31" s="7">
        <f t="shared" si="13"/>
        <v>-309.54571295577125</v>
      </c>
      <c r="BL31" s="7">
        <f t="shared" si="14"/>
        <v>-389.7762954000691</v>
      </c>
      <c r="BM31" s="7">
        <f t="shared" si="15"/>
        <v>-688.5139598706946</v>
      </c>
      <c r="BN31" s="7">
        <f t="shared" si="16"/>
        <v>-1176.0137097522402</v>
      </c>
      <c r="BO31" s="7">
        <f t="shared" si="17"/>
        <v>-1416.328842951778</v>
      </c>
      <c r="BP31" s="7">
        <f t="shared" si="18"/>
        <v>-1063.3434569259625</v>
      </c>
      <c r="BQ31" s="7">
        <f t="shared" si="19"/>
        <v>-261.51324434458365</v>
      </c>
      <c r="BR31" s="7">
        <f t="shared" si="20"/>
        <v>703.6507392713465</v>
      </c>
      <c r="BS31" s="7">
        <f t="shared" si="21"/>
        <v>1700.1011626427644</v>
      </c>
      <c r="BT31" s="7">
        <f t="shared" si="22"/>
        <v>2699.843164549922</v>
      </c>
      <c r="BU31" s="7">
        <f t="shared" si="23"/>
        <v>3699.7815211433845</v>
      </c>
      <c r="BV31" s="7">
        <f t="shared" si="24"/>
        <v>4699.726719412574</v>
      </c>
      <c r="BW31" s="7">
        <f t="shared" si="25"/>
        <v>5699.672061042853</v>
      </c>
    </row>
    <row r="32" spans="4:75" ht="14.25">
      <c r="D32" s="3">
        <f t="shared" si="26"/>
        <v>2</v>
      </c>
      <c r="E32" s="3">
        <f aca="true" t="shared" si="35" ref="E32:T33">IF($D32&gt;0,CMBS(E$2,$B$3,$B$6,$B$7,$B$5,$D32)*$B$11,IF($D32=0,$B$11*MAX(0,E$2-$B$3),0))</f>
        <v>0</v>
      </c>
      <c r="F32" s="3">
        <f t="shared" si="35"/>
        <v>0</v>
      </c>
      <c r="G32" s="3">
        <f t="shared" si="35"/>
        <v>0</v>
      </c>
      <c r="H32" s="3">
        <f t="shared" si="35"/>
        <v>0</v>
      </c>
      <c r="I32" s="3">
        <f t="shared" si="35"/>
        <v>0</v>
      </c>
      <c r="J32" s="3">
        <f t="shared" si="35"/>
        <v>0</v>
      </c>
      <c r="K32" s="3">
        <f t="shared" si="35"/>
        <v>-1.332231220512873E-12</v>
      </c>
      <c r="L32" s="3">
        <f t="shared" si="35"/>
        <v>1.88732756239326E-09</v>
      </c>
      <c r="M32" s="3">
        <f t="shared" si="35"/>
        <v>1.5096730507120973E-05</v>
      </c>
      <c r="N32" s="3">
        <f t="shared" si="35"/>
        <v>0.015229879104380117</v>
      </c>
      <c r="O32" s="3">
        <f t="shared" si="35"/>
        <v>2.4037459806868924</v>
      </c>
      <c r="P32" s="3">
        <f t="shared" si="35"/>
        <v>75.45294428308716</v>
      </c>
      <c r="Q32" s="3">
        <f t="shared" si="35"/>
        <v>634.0931801170082</v>
      </c>
      <c r="R32" s="3">
        <f t="shared" si="35"/>
        <v>2082.580262424497</v>
      </c>
      <c r="S32" s="3">
        <f t="shared" si="35"/>
        <v>4003.632233675846</v>
      </c>
      <c r="T32" s="3">
        <f t="shared" si="35"/>
        <v>5999.890682658472</v>
      </c>
      <c r="U32" s="3">
        <f aca="true" t="shared" si="36" ref="U32:W33">IF($D32&gt;0,CMBS(U$2,$B$3,$B$6,$B$7,$B$5,$D32)*$B$11,IF($D32=0,$B$11*MAX(0,U$2-$B$3),0))</f>
        <v>7999.781629119869</v>
      </c>
      <c r="V32" s="3">
        <f t="shared" si="36"/>
        <v>9999.726714197692</v>
      </c>
      <c r="W32" s="3">
        <f t="shared" si="36"/>
        <v>11999.672056546464</v>
      </c>
      <c r="X32" s="3">
        <f t="shared" si="31"/>
        <v>13999.617399303941</v>
      </c>
      <c r="Y32" s="3">
        <f t="shared" si="31"/>
        <v>15999.562742061637</v>
      </c>
      <c r="AD32" s="3">
        <f t="shared" si="28"/>
        <v>2</v>
      </c>
      <c r="AE32" s="3">
        <f aca="true" t="shared" si="37" ref="AE32:AT33">IF($AD32&gt;0,CMBS(AE$2,$AB$3,$AB$6,$AB$7,$AB$5,$AD32)*$AB$11,IF($AD32=0,$AB$11*MAX(0,AE$2-$AB$3),0))</f>
        <v>0</v>
      </c>
      <c r="AF32" s="3">
        <f t="shared" si="37"/>
        <v>0</v>
      </c>
      <c r="AG32" s="3">
        <f t="shared" si="37"/>
        <v>0</v>
      </c>
      <c r="AH32" s="3">
        <f t="shared" si="37"/>
        <v>0</v>
      </c>
      <c r="AI32" s="3">
        <f t="shared" si="37"/>
        <v>0</v>
      </c>
      <c r="AJ32" s="3">
        <f t="shared" si="37"/>
        <v>-1.8096140745300423E-11</v>
      </c>
      <c r="AK32" s="3">
        <f t="shared" si="37"/>
        <v>-6.629253605603823E-07</v>
      </c>
      <c r="AL32" s="3">
        <f t="shared" si="37"/>
        <v>-0.0018729650110784202</v>
      </c>
      <c r="AM32" s="3">
        <f t="shared" si="37"/>
        <v>-0.5983957992547744</v>
      </c>
      <c r="AN32" s="3">
        <f t="shared" si="37"/>
        <v>-28.72807086406101</v>
      </c>
      <c r="AO32" s="3">
        <f t="shared" si="37"/>
        <v>-295.46882511570584</v>
      </c>
      <c r="AP32" s="3">
        <f t="shared" si="37"/>
        <v>-1031.8255333440757</v>
      </c>
      <c r="AQ32" s="3">
        <f t="shared" si="37"/>
        <v>-2000.9504354881938</v>
      </c>
      <c r="AR32" s="3">
        <f t="shared" si="37"/>
        <v>-2999.926572150318</v>
      </c>
      <c r="AS32" s="3">
        <f t="shared" si="37"/>
        <v>-3999.8907053960793</v>
      </c>
      <c r="AT32" s="3">
        <f t="shared" si="37"/>
        <v>-4999.863356907525</v>
      </c>
      <c r="AU32" s="3">
        <f aca="true" t="shared" si="38" ref="AU32:AW33">IF($AD32&gt;0,CMBS(AU$2,$AB$3,$AB$6,$AB$7,$AB$5,$AD32)*$AB$11,IF($AD32=0,$AB$11*MAX(0,AU$2-$AB$3),0))</f>
        <v>-5999.836028273123</v>
      </c>
      <c r="AV32" s="3">
        <f t="shared" si="38"/>
        <v>-6999.808699651963</v>
      </c>
      <c r="AW32" s="3">
        <f t="shared" si="38"/>
        <v>-7999.781371030818</v>
      </c>
      <c r="AX32" s="3">
        <f t="shared" si="32"/>
        <v>-8999.754042409673</v>
      </c>
      <c r="AY32" s="3">
        <f t="shared" si="32"/>
        <v>-9999.726713788521</v>
      </c>
      <c r="BB32" s="3">
        <f t="shared" si="30"/>
        <v>2</v>
      </c>
      <c r="BC32" s="7">
        <f t="shared" si="5"/>
        <v>-300</v>
      </c>
      <c r="BD32" s="7">
        <f t="shared" si="6"/>
        <v>-300</v>
      </c>
      <c r="BE32" s="7">
        <f t="shared" si="7"/>
        <v>-300</v>
      </c>
      <c r="BF32" s="7">
        <f t="shared" si="8"/>
        <v>-300</v>
      </c>
      <c r="BG32" s="7">
        <f t="shared" si="9"/>
        <v>-300</v>
      </c>
      <c r="BH32" s="7">
        <f t="shared" si="10"/>
        <v>-300.0000000000182</v>
      </c>
      <c r="BI32" s="7">
        <f t="shared" si="11"/>
        <v>-300.0000006629266</v>
      </c>
      <c r="BJ32" s="7">
        <f t="shared" si="12"/>
        <v>-300.0018729631238</v>
      </c>
      <c r="BK32" s="7">
        <f t="shared" si="13"/>
        <v>-300.5983807025241</v>
      </c>
      <c r="BL32" s="7">
        <f t="shared" si="14"/>
        <v>-328.71284098495653</v>
      </c>
      <c r="BM32" s="7">
        <f t="shared" si="15"/>
        <v>-593.065079135019</v>
      </c>
      <c r="BN32" s="7">
        <f t="shared" si="16"/>
        <v>-1256.3725890609885</v>
      </c>
      <c r="BO32" s="7">
        <f t="shared" si="17"/>
        <v>-1666.8572553711856</v>
      </c>
      <c r="BP32" s="7">
        <f t="shared" si="18"/>
        <v>-1217.346309725821</v>
      </c>
      <c r="BQ32" s="7">
        <f t="shared" si="19"/>
        <v>-296.2584717202335</v>
      </c>
      <c r="BR32" s="7">
        <f t="shared" si="20"/>
        <v>700.027325750947</v>
      </c>
      <c r="BS32" s="7">
        <f t="shared" si="21"/>
        <v>1699.945600846746</v>
      </c>
      <c r="BT32" s="7">
        <f t="shared" si="22"/>
        <v>2699.9180145457285</v>
      </c>
      <c r="BU32" s="7">
        <f t="shared" si="23"/>
        <v>3699.8906855156456</v>
      </c>
      <c r="BV32" s="7">
        <f t="shared" si="24"/>
        <v>4699.863356894268</v>
      </c>
      <c r="BW32" s="7">
        <f t="shared" si="25"/>
        <v>5699.8360282731155</v>
      </c>
    </row>
    <row r="33" spans="4:75" ht="14.25">
      <c r="D33" s="3">
        <f t="shared" si="26"/>
        <v>0</v>
      </c>
      <c r="E33" s="3">
        <f t="shared" si="35"/>
        <v>0</v>
      </c>
      <c r="F33" s="3">
        <f t="shared" si="35"/>
        <v>0</v>
      </c>
      <c r="G33" s="3">
        <f t="shared" si="35"/>
        <v>0</v>
      </c>
      <c r="H33" s="3">
        <f t="shared" si="35"/>
        <v>0</v>
      </c>
      <c r="I33" s="3">
        <f t="shared" si="35"/>
        <v>0</v>
      </c>
      <c r="J33" s="3">
        <f t="shared" si="35"/>
        <v>0</v>
      </c>
      <c r="K33" s="3">
        <f t="shared" si="35"/>
        <v>0</v>
      </c>
      <c r="L33" s="3">
        <f t="shared" si="35"/>
        <v>0</v>
      </c>
      <c r="M33" s="3">
        <f t="shared" si="35"/>
        <v>0</v>
      </c>
      <c r="N33" s="3">
        <f t="shared" si="35"/>
        <v>0</v>
      </c>
      <c r="O33" s="3">
        <f t="shared" si="35"/>
        <v>0</v>
      </c>
      <c r="P33" s="3">
        <f t="shared" si="35"/>
        <v>0</v>
      </c>
      <c r="Q33" s="3">
        <f t="shared" si="35"/>
        <v>0</v>
      </c>
      <c r="R33" s="3">
        <f t="shared" si="35"/>
        <v>2000</v>
      </c>
      <c r="S33" s="3">
        <f t="shared" si="35"/>
        <v>4000</v>
      </c>
      <c r="T33" s="3">
        <f t="shared" si="35"/>
        <v>6000</v>
      </c>
      <c r="U33" s="3">
        <f t="shared" si="36"/>
        <v>8000</v>
      </c>
      <c r="V33" s="3">
        <f t="shared" si="36"/>
        <v>10000</v>
      </c>
      <c r="W33" s="3">
        <f t="shared" si="36"/>
        <v>12000</v>
      </c>
      <c r="X33" s="3">
        <f t="shared" si="31"/>
        <v>14000</v>
      </c>
      <c r="Y33" s="3">
        <f t="shared" si="31"/>
        <v>16000</v>
      </c>
      <c r="AD33" s="3">
        <f t="shared" si="28"/>
        <v>0</v>
      </c>
      <c r="AE33" s="3">
        <f t="shared" si="37"/>
        <v>0</v>
      </c>
      <c r="AF33" s="3">
        <f t="shared" si="37"/>
        <v>0</v>
      </c>
      <c r="AG33" s="3">
        <f t="shared" si="37"/>
        <v>0</v>
      </c>
      <c r="AH33" s="3">
        <f t="shared" si="37"/>
        <v>0</v>
      </c>
      <c r="AI33" s="3">
        <f t="shared" si="37"/>
        <v>0</v>
      </c>
      <c r="AJ33" s="3">
        <f t="shared" si="37"/>
        <v>0</v>
      </c>
      <c r="AK33" s="3">
        <f t="shared" si="37"/>
        <v>0</v>
      </c>
      <c r="AL33" s="3">
        <f t="shared" si="37"/>
        <v>0</v>
      </c>
      <c r="AM33" s="3">
        <f t="shared" si="37"/>
        <v>0</v>
      </c>
      <c r="AN33" s="3">
        <f t="shared" si="37"/>
        <v>0</v>
      </c>
      <c r="AO33" s="3">
        <f t="shared" si="37"/>
        <v>0</v>
      </c>
      <c r="AP33" s="3">
        <f t="shared" si="37"/>
        <v>-1000</v>
      </c>
      <c r="AQ33" s="3">
        <f t="shared" si="37"/>
        <v>-2000</v>
      </c>
      <c r="AR33" s="3">
        <f t="shared" si="37"/>
        <v>-3000</v>
      </c>
      <c r="AS33" s="3">
        <f t="shared" si="37"/>
        <v>-4000</v>
      </c>
      <c r="AT33" s="3">
        <f t="shared" si="37"/>
        <v>-5000</v>
      </c>
      <c r="AU33" s="3">
        <f t="shared" si="38"/>
        <v>-6000</v>
      </c>
      <c r="AV33" s="3">
        <f t="shared" si="38"/>
        <v>-7000</v>
      </c>
      <c r="AW33" s="3">
        <f t="shared" si="38"/>
        <v>-8000</v>
      </c>
      <c r="AX33" s="3">
        <f t="shared" si="32"/>
        <v>-9000</v>
      </c>
      <c r="AY33" s="3">
        <f t="shared" si="32"/>
        <v>-10000</v>
      </c>
      <c r="BB33" s="3">
        <f t="shared" si="30"/>
        <v>0</v>
      </c>
      <c r="BC33" s="7">
        <f t="shared" si="5"/>
        <v>-300</v>
      </c>
      <c r="BD33" s="7">
        <f t="shared" si="6"/>
        <v>-300</v>
      </c>
      <c r="BE33" s="7">
        <f t="shared" si="7"/>
        <v>-300</v>
      </c>
      <c r="BF33" s="7">
        <f t="shared" si="8"/>
        <v>-300</v>
      </c>
      <c r="BG33" s="7">
        <f t="shared" si="9"/>
        <v>-300</v>
      </c>
      <c r="BH33" s="7">
        <f t="shared" si="10"/>
        <v>-300</v>
      </c>
      <c r="BI33" s="7">
        <f t="shared" si="11"/>
        <v>-300</v>
      </c>
      <c r="BJ33" s="7">
        <f t="shared" si="12"/>
        <v>-300</v>
      </c>
      <c r="BK33" s="7">
        <f t="shared" si="13"/>
        <v>-300</v>
      </c>
      <c r="BL33" s="7">
        <f t="shared" si="14"/>
        <v>-300</v>
      </c>
      <c r="BM33" s="7">
        <f t="shared" si="15"/>
        <v>-300</v>
      </c>
      <c r="BN33" s="7">
        <f t="shared" si="16"/>
        <v>-1300</v>
      </c>
      <c r="BO33" s="7">
        <f t="shared" si="17"/>
        <v>-2300</v>
      </c>
      <c r="BP33" s="7">
        <f t="shared" si="18"/>
        <v>-1300</v>
      </c>
      <c r="BQ33" s="7">
        <f t="shared" si="19"/>
        <v>-300</v>
      </c>
      <c r="BR33" s="7">
        <f t="shared" si="20"/>
        <v>700</v>
      </c>
      <c r="BS33" s="7">
        <f t="shared" si="21"/>
        <v>1700</v>
      </c>
      <c r="BT33" s="7">
        <f t="shared" si="22"/>
        <v>2700</v>
      </c>
      <c r="BU33" s="7">
        <f t="shared" si="23"/>
        <v>3700</v>
      </c>
      <c r="BV33" s="7">
        <f t="shared" si="24"/>
        <v>4700</v>
      </c>
      <c r="BW33" s="7">
        <f t="shared" si="25"/>
        <v>5700</v>
      </c>
    </row>
    <row r="34" spans="4:75" s="7" customFormat="1" ht="14.25">
      <c r="D34" s="6" t="s">
        <v>14</v>
      </c>
      <c r="E34" s="3">
        <f>$B$11*(MAX(0,E$2-$B$3)-$B$13)</f>
        <v>-2400</v>
      </c>
      <c r="F34" s="3">
        <f aca="true" t="shared" si="39" ref="F34:Y34">$B$11*(MAX(0,F$2-$B$3)-$B$13)</f>
        <v>-2400</v>
      </c>
      <c r="G34" s="3">
        <f t="shared" si="39"/>
        <v>-2400</v>
      </c>
      <c r="H34" s="3">
        <f t="shared" si="39"/>
        <v>-2400</v>
      </c>
      <c r="I34" s="3">
        <f t="shared" si="39"/>
        <v>-2400</v>
      </c>
      <c r="J34" s="3">
        <f t="shared" si="39"/>
        <v>-2400</v>
      </c>
      <c r="K34" s="3">
        <f t="shared" si="39"/>
        <v>-2400</v>
      </c>
      <c r="L34" s="3">
        <f t="shared" si="39"/>
        <v>-2400</v>
      </c>
      <c r="M34" s="3">
        <f t="shared" si="39"/>
        <v>-2400</v>
      </c>
      <c r="N34" s="3">
        <f t="shared" si="39"/>
        <v>-2400</v>
      </c>
      <c r="O34" s="3">
        <f t="shared" si="39"/>
        <v>-2400</v>
      </c>
      <c r="P34" s="3">
        <f t="shared" si="39"/>
        <v>-2400</v>
      </c>
      <c r="Q34" s="3">
        <f t="shared" si="39"/>
        <v>-2400</v>
      </c>
      <c r="R34" s="3">
        <f t="shared" si="39"/>
        <v>-400</v>
      </c>
      <c r="S34" s="3">
        <f t="shared" si="39"/>
        <v>1600</v>
      </c>
      <c r="T34" s="3">
        <f t="shared" si="39"/>
        <v>3600</v>
      </c>
      <c r="U34" s="3">
        <f t="shared" si="39"/>
        <v>5600</v>
      </c>
      <c r="V34" s="3">
        <f t="shared" si="39"/>
        <v>7600</v>
      </c>
      <c r="W34" s="3">
        <f t="shared" si="39"/>
        <v>9600</v>
      </c>
      <c r="X34" s="3">
        <f t="shared" si="39"/>
        <v>11600</v>
      </c>
      <c r="Y34" s="3">
        <f t="shared" si="39"/>
        <v>13600</v>
      </c>
      <c r="AD34" s="6" t="s">
        <v>14</v>
      </c>
      <c r="AE34" s="3">
        <f>$AB$11*(MAX(0,-$AB$3+AE$2)-$AB$13)</f>
        <v>2100</v>
      </c>
      <c r="AF34" s="3">
        <f aca="true" t="shared" si="40" ref="AF34:AY34">$AB$11*(MAX(0,-$AB$3+AF$2)-$AB$13)</f>
        <v>2100</v>
      </c>
      <c r="AG34" s="3">
        <f t="shared" si="40"/>
        <v>2100</v>
      </c>
      <c r="AH34" s="3">
        <f t="shared" si="40"/>
        <v>2100</v>
      </c>
      <c r="AI34" s="3">
        <f t="shared" si="40"/>
        <v>2100</v>
      </c>
      <c r="AJ34" s="3">
        <f t="shared" si="40"/>
        <v>2100</v>
      </c>
      <c r="AK34" s="3">
        <f t="shared" si="40"/>
        <v>2100</v>
      </c>
      <c r="AL34" s="3">
        <f t="shared" si="40"/>
        <v>2100</v>
      </c>
      <c r="AM34" s="3">
        <f t="shared" si="40"/>
        <v>2100</v>
      </c>
      <c r="AN34" s="3">
        <f t="shared" si="40"/>
        <v>2100</v>
      </c>
      <c r="AO34" s="3">
        <f t="shared" si="40"/>
        <v>2100</v>
      </c>
      <c r="AP34" s="3">
        <f t="shared" si="40"/>
        <v>1100</v>
      </c>
      <c r="AQ34" s="3">
        <f t="shared" si="40"/>
        <v>100</v>
      </c>
      <c r="AR34" s="3">
        <f t="shared" si="40"/>
        <v>-900</v>
      </c>
      <c r="AS34" s="3">
        <f t="shared" si="40"/>
        <v>-1900</v>
      </c>
      <c r="AT34" s="3">
        <f t="shared" si="40"/>
        <v>-2900</v>
      </c>
      <c r="AU34" s="3">
        <f t="shared" si="40"/>
        <v>-3900</v>
      </c>
      <c r="AV34" s="3">
        <f t="shared" si="40"/>
        <v>-4900</v>
      </c>
      <c r="AW34" s="3">
        <f t="shared" si="40"/>
        <v>-5900</v>
      </c>
      <c r="AX34" s="3">
        <f t="shared" si="40"/>
        <v>-6900</v>
      </c>
      <c r="AY34" s="3">
        <f t="shared" si="40"/>
        <v>-7900</v>
      </c>
      <c r="BB34" s="6" t="s">
        <v>15</v>
      </c>
      <c r="BC34" s="7">
        <f>E34+AE34</f>
        <v>-300</v>
      </c>
      <c r="BD34" s="7">
        <f aca="true" t="shared" si="41" ref="BD34:BW34">F34+AF34</f>
        <v>-300</v>
      </c>
      <c r="BE34" s="7">
        <f t="shared" si="41"/>
        <v>-300</v>
      </c>
      <c r="BF34" s="7">
        <f t="shared" si="41"/>
        <v>-300</v>
      </c>
      <c r="BG34" s="7">
        <f t="shared" si="41"/>
        <v>-300</v>
      </c>
      <c r="BH34" s="7">
        <f t="shared" si="41"/>
        <v>-300</v>
      </c>
      <c r="BI34" s="7">
        <f t="shared" si="41"/>
        <v>-300</v>
      </c>
      <c r="BJ34" s="7">
        <f t="shared" si="41"/>
        <v>-300</v>
      </c>
      <c r="BK34" s="7">
        <f t="shared" si="41"/>
        <v>-300</v>
      </c>
      <c r="BL34" s="7">
        <f t="shared" si="41"/>
        <v>-300</v>
      </c>
      <c r="BM34" s="7">
        <f t="shared" si="41"/>
        <v>-300</v>
      </c>
      <c r="BN34" s="7">
        <f t="shared" si="41"/>
        <v>-1300</v>
      </c>
      <c r="BO34" s="7">
        <f t="shared" si="41"/>
        <v>-2300</v>
      </c>
      <c r="BP34" s="7">
        <f t="shared" si="41"/>
        <v>-1300</v>
      </c>
      <c r="BQ34" s="7">
        <f t="shared" si="41"/>
        <v>-300</v>
      </c>
      <c r="BR34" s="7">
        <f t="shared" si="41"/>
        <v>700</v>
      </c>
      <c r="BS34" s="7">
        <f t="shared" si="41"/>
        <v>1700</v>
      </c>
      <c r="BT34" s="7">
        <f t="shared" si="41"/>
        <v>2700</v>
      </c>
      <c r="BU34" s="7">
        <f t="shared" si="41"/>
        <v>3700</v>
      </c>
      <c r="BV34" s="7">
        <f t="shared" si="41"/>
        <v>4700</v>
      </c>
      <c r="BW34" s="7">
        <f t="shared" si="41"/>
        <v>5700</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W34"/>
  <sheetViews>
    <sheetView workbookViewId="0" topLeftCell="A1">
      <pane xSplit="8010" topLeftCell="AA1" activePane="topLeft" state="split"/>
      <selection pane="topLeft" activeCell="A1" sqref="A1"/>
      <selection pane="topRight" activeCell="AA1" sqref="AA1"/>
    </sheetView>
  </sheetViews>
  <sheetFormatPr defaultColWidth="9.00390625" defaultRowHeight="13.5"/>
  <cols>
    <col min="1" max="1" width="16.00390625" style="4" customWidth="1"/>
    <col min="2" max="2" width="9.00390625" style="4" customWidth="1"/>
    <col min="3" max="3" width="4.125" style="4" customWidth="1"/>
    <col min="4" max="4" width="15.25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25390625" style="4" customWidth="1"/>
    <col min="30" max="30" width="14.87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2:54" ht="14.25">
      <c r="B1" s="2" t="s">
        <v>13</v>
      </c>
      <c r="C1" s="2"/>
      <c r="D1" s="2" t="s">
        <v>13</v>
      </c>
      <c r="AB1" s="2" t="s">
        <v>13</v>
      </c>
      <c r="AC1" s="2"/>
      <c r="AD1" s="2" t="s">
        <v>13</v>
      </c>
      <c r="BB1" s="2" t="s">
        <v>57</v>
      </c>
    </row>
    <row r="2" spans="1:75" ht="14.25">
      <c r="A2" s="4" t="s">
        <v>11</v>
      </c>
      <c r="B2" s="4">
        <v>38860</v>
      </c>
      <c r="D2" s="4" t="s">
        <v>44</v>
      </c>
      <c r="E2" s="4">
        <f>INT($B$2/$B$10)*$B$10-10*$B$10</f>
        <v>28000</v>
      </c>
      <c r="F2" s="4">
        <f aca="true" t="shared" si="0" ref="F2:Y2">E$2+$B$10</f>
        <v>29000</v>
      </c>
      <c r="G2" s="4">
        <f t="shared" si="0"/>
        <v>30000</v>
      </c>
      <c r="H2" s="4">
        <f t="shared" si="0"/>
        <v>31000</v>
      </c>
      <c r="I2" s="4">
        <f t="shared" si="0"/>
        <v>32000</v>
      </c>
      <c r="J2" s="4">
        <f t="shared" si="0"/>
        <v>33000</v>
      </c>
      <c r="K2" s="4">
        <f t="shared" si="0"/>
        <v>34000</v>
      </c>
      <c r="L2" s="4">
        <f t="shared" si="0"/>
        <v>35000</v>
      </c>
      <c r="M2" s="4">
        <f t="shared" si="0"/>
        <v>36000</v>
      </c>
      <c r="N2" s="4">
        <f t="shared" si="0"/>
        <v>37000</v>
      </c>
      <c r="O2" s="4">
        <f t="shared" si="0"/>
        <v>38000</v>
      </c>
      <c r="P2" s="4">
        <f t="shared" si="0"/>
        <v>39000</v>
      </c>
      <c r="Q2" s="4">
        <f t="shared" si="0"/>
        <v>40000</v>
      </c>
      <c r="R2" s="4">
        <f t="shared" si="0"/>
        <v>41000</v>
      </c>
      <c r="S2" s="4">
        <f t="shared" si="0"/>
        <v>42000</v>
      </c>
      <c r="T2" s="4">
        <f t="shared" si="0"/>
        <v>43000</v>
      </c>
      <c r="U2" s="4">
        <f t="shared" si="0"/>
        <v>44000</v>
      </c>
      <c r="V2" s="4">
        <f t="shared" si="0"/>
        <v>45000</v>
      </c>
      <c r="W2" s="4">
        <f t="shared" si="0"/>
        <v>46000</v>
      </c>
      <c r="X2" s="4">
        <f t="shared" si="0"/>
        <v>47000</v>
      </c>
      <c r="Y2" s="4">
        <f t="shared" si="0"/>
        <v>48000</v>
      </c>
      <c r="AA2" s="4" t="s">
        <v>11</v>
      </c>
      <c r="AB2" s="4">
        <v>38860</v>
      </c>
      <c r="AD2" s="4" t="s">
        <v>44</v>
      </c>
      <c r="AE2" s="4">
        <f>INT($AB$2/$AB$10)*$AB$10-10*$AB$10</f>
        <v>28000</v>
      </c>
      <c r="AF2" s="4">
        <f aca="true" t="shared" si="1" ref="AF2:AY2">AE$2+$AB$10</f>
        <v>29000</v>
      </c>
      <c r="AG2" s="4">
        <f t="shared" si="1"/>
        <v>30000</v>
      </c>
      <c r="AH2" s="4">
        <f t="shared" si="1"/>
        <v>31000</v>
      </c>
      <c r="AI2" s="4">
        <f t="shared" si="1"/>
        <v>32000</v>
      </c>
      <c r="AJ2" s="4">
        <f t="shared" si="1"/>
        <v>33000</v>
      </c>
      <c r="AK2" s="4">
        <f t="shared" si="1"/>
        <v>34000</v>
      </c>
      <c r="AL2" s="4">
        <f t="shared" si="1"/>
        <v>35000</v>
      </c>
      <c r="AM2" s="4">
        <f t="shared" si="1"/>
        <v>36000</v>
      </c>
      <c r="AN2" s="4">
        <f t="shared" si="1"/>
        <v>37000</v>
      </c>
      <c r="AO2" s="4">
        <f t="shared" si="1"/>
        <v>38000</v>
      </c>
      <c r="AP2" s="4">
        <f t="shared" si="1"/>
        <v>39000</v>
      </c>
      <c r="AQ2" s="4">
        <f t="shared" si="1"/>
        <v>40000</v>
      </c>
      <c r="AR2" s="4">
        <f t="shared" si="1"/>
        <v>41000</v>
      </c>
      <c r="AS2" s="4">
        <f t="shared" si="1"/>
        <v>42000</v>
      </c>
      <c r="AT2" s="4">
        <f t="shared" si="1"/>
        <v>43000</v>
      </c>
      <c r="AU2" s="4">
        <f t="shared" si="1"/>
        <v>44000</v>
      </c>
      <c r="AV2" s="4">
        <f t="shared" si="1"/>
        <v>45000</v>
      </c>
      <c r="AW2" s="4">
        <f t="shared" si="1"/>
        <v>46000</v>
      </c>
      <c r="AX2" s="4">
        <f t="shared" si="1"/>
        <v>47000</v>
      </c>
      <c r="AY2" s="4">
        <f t="shared" si="1"/>
        <v>48000</v>
      </c>
      <c r="BB2" s="4" t="s">
        <v>44</v>
      </c>
      <c r="BC2" s="4">
        <f>INT($B$2/$B$10)*$B$10-10*$B$10</f>
        <v>28000</v>
      </c>
      <c r="BD2" s="4">
        <f aca="true" t="shared" si="2" ref="BD2:BW2">BC$2+$B$10</f>
        <v>29000</v>
      </c>
      <c r="BE2" s="4">
        <f t="shared" si="2"/>
        <v>30000</v>
      </c>
      <c r="BF2" s="4">
        <f t="shared" si="2"/>
        <v>31000</v>
      </c>
      <c r="BG2" s="4">
        <f t="shared" si="2"/>
        <v>32000</v>
      </c>
      <c r="BH2" s="4">
        <f t="shared" si="2"/>
        <v>33000</v>
      </c>
      <c r="BI2" s="4">
        <f t="shared" si="2"/>
        <v>34000</v>
      </c>
      <c r="BJ2" s="4">
        <f t="shared" si="2"/>
        <v>35000</v>
      </c>
      <c r="BK2" s="4">
        <f t="shared" si="2"/>
        <v>36000</v>
      </c>
      <c r="BL2" s="4">
        <f t="shared" si="2"/>
        <v>37000</v>
      </c>
      <c r="BM2" s="4">
        <f t="shared" si="2"/>
        <v>38000</v>
      </c>
      <c r="BN2" s="4">
        <f t="shared" si="2"/>
        <v>39000</v>
      </c>
      <c r="BO2" s="4">
        <f t="shared" si="2"/>
        <v>40000</v>
      </c>
      <c r="BP2" s="4">
        <f t="shared" si="2"/>
        <v>41000</v>
      </c>
      <c r="BQ2" s="4">
        <f t="shared" si="2"/>
        <v>42000</v>
      </c>
      <c r="BR2" s="4">
        <f t="shared" si="2"/>
        <v>43000</v>
      </c>
      <c r="BS2" s="4">
        <f t="shared" si="2"/>
        <v>44000</v>
      </c>
      <c r="BT2" s="4">
        <f t="shared" si="2"/>
        <v>45000</v>
      </c>
      <c r="BU2" s="4">
        <f t="shared" si="2"/>
        <v>46000</v>
      </c>
      <c r="BV2" s="4">
        <f t="shared" si="2"/>
        <v>47000</v>
      </c>
      <c r="BW2" s="4">
        <f t="shared" si="2"/>
        <v>48000</v>
      </c>
    </row>
    <row r="3" spans="1:75" ht="14.25">
      <c r="A3" s="4" t="s">
        <v>2</v>
      </c>
      <c r="B3" s="4">
        <v>39000</v>
      </c>
      <c r="D3" s="3">
        <f>B4</f>
        <v>120</v>
      </c>
      <c r="E3" s="3">
        <f>IF($D3&gt;0,PMBS(E$2,$B$3,$B$6,$B$7,$B$5,$D3)*$B$11,IF($D3=0,$B$11*MAX(0,-E$2+$B$3),0))</f>
        <v>-11013.435874918283</v>
      </c>
      <c r="F3" s="3">
        <f aca="true" t="shared" si="3" ref="F3:Y15">IF($D3&gt;0,PMBS(F$2,$B$3,$B$6,$B$7,$B$5,$D3)*$B$11,IF($D3=0,$B$11*MAX(0,-F$2+$B$3),0))</f>
        <v>-10042.138929140365</v>
      </c>
      <c r="G3" s="3">
        <f t="shared" si="3"/>
        <v>-9087.7915931495</v>
      </c>
      <c r="H3" s="3">
        <f t="shared" si="3"/>
        <v>-8157.115507813942</v>
      </c>
      <c r="I3" s="3">
        <f t="shared" si="3"/>
        <v>-7257.727162454601</v>
      </c>
      <c r="J3" s="3">
        <f t="shared" si="3"/>
        <v>-6397.666334301401</v>
      </c>
      <c r="K3" s="3">
        <f t="shared" si="3"/>
        <v>-5584.816014435088</v>
      </c>
      <c r="L3" s="3">
        <f t="shared" si="3"/>
        <v>-4826.29762009325</v>
      </c>
      <c r="M3" s="3">
        <f t="shared" si="3"/>
        <v>-4127.929213619187</v>
      </c>
      <c r="N3" s="3">
        <f t="shared" si="3"/>
        <v>-3493.820702985744</v>
      </c>
      <c r="O3" s="3">
        <f t="shared" si="3"/>
        <v>-2926.154232068682</v>
      </c>
      <c r="P3" s="3">
        <f t="shared" si="3"/>
        <v>-2425.152919005377</v>
      </c>
      <c r="Q3" s="3">
        <f t="shared" si="3"/>
        <v>-1989.145949572032</v>
      </c>
      <c r="R3" s="3">
        <f t="shared" si="3"/>
        <v>-1614.9513324332147</v>
      </c>
      <c r="S3" s="3">
        <f t="shared" si="3"/>
        <v>-1298.1064630339151</v>
      </c>
      <c r="T3" s="3">
        <f t="shared" si="3"/>
        <v>-1033.3120080057524</v>
      </c>
      <c r="U3" s="3">
        <f t="shared" si="3"/>
        <v>-814.7996281371234</v>
      </c>
      <c r="V3" s="3">
        <f t="shared" si="3"/>
        <v>-636.6593244202768</v>
      </c>
      <c r="W3" s="3">
        <f t="shared" si="3"/>
        <v>-493.11275585159</v>
      </c>
      <c r="X3" s="3">
        <f t="shared" si="3"/>
        <v>-378.7201583485812</v>
      </c>
      <c r="Y3" s="3">
        <f t="shared" si="3"/>
        <v>-288.519986087882</v>
      </c>
      <c r="AA3" s="4" t="s">
        <v>2</v>
      </c>
      <c r="AB3" s="4">
        <v>36000</v>
      </c>
      <c r="AD3" s="3">
        <f>AB4</f>
        <v>120</v>
      </c>
      <c r="AE3" s="3">
        <f>IF($AD3&gt;0,PMBS(AE$2,$AB$3,$AB$6,$AB$7,$AB$5,$AD3)*$AB$11,IF($AD3=0,$AB$11*MAX(0,-AE$2+$AB$3),0))</f>
        <v>8074.811088978833</v>
      </c>
      <c r="AF3" s="3">
        <f aca="true" t="shared" si="4" ref="AF3:AY15">IF($AD3&gt;0,PMBS(AF$2,$AB$3,$AB$6,$AB$7,$AB$5,$AD3)*$AB$11,IF($AD3=0,$AB$11*MAX(0,-AF$2+$AB$3),0))</f>
        <v>7143.884028281089</v>
      </c>
      <c r="AG3" s="3">
        <f t="shared" si="4"/>
        <v>6248.64491979756</v>
      </c>
      <c r="AH3" s="3">
        <f t="shared" si="4"/>
        <v>5399.363656449688</v>
      </c>
      <c r="AI3" s="3">
        <f t="shared" si="4"/>
        <v>4605.977517335632</v>
      </c>
      <c r="AJ3" s="3">
        <f t="shared" si="4"/>
        <v>3877.1193206046664</v>
      </c>
      <c r="AK3" s="3">
        <f t="shared" si="4"/>
        <v>3219.2913009781296</v>
      </c>
      <c r="AL3" s="3">
        <f t="shared" si="4"/>
        <v>2636.3258129721216</v>
      </c>
      <c r="AM3" s="3">
        <f t="shared" si="4"/>
        <v>2129.1982929728256</v>
      </c>
      <c r="AN3" s="3">
        <f t="shared" si="4"/>
        <v>1696.085927475424</v>
      </c>
      <c r="AO3" s="3">
        <f t="shared" si="4"/>
        <v>1332.87975136778</v>
      </c>
      <c r="AP3" s="3">
        <f t="shared" si="4"/>
        <v>1033.6404574622538</v>
      </c>
      <c r="AQ3" s="3">
        <f t="shared" si="4"/>
        <v>791.2998644877898</v>
      </c>
      <c r="AR3" s="3">
        <f t="shared" si="4"/>
        <v>598.2580465746978</v>
      </c>
      <c r="AS3" s="3">
        <f t="shared" si="4"/>
        <v>446.90134690741525</v>
      </c>
      <c r="AT3" s="3">
        <f t="shared" si="4"/>
        <v>330.0054025738</v>
      </c>
      <c r="AU3" s="3">
        <f t="shared" si="4"/>
        <v>241.00909171125522</v>
      </c>
      <c r="AV3" s="3">
        <f t="shared" si="4"/>
        <v>174.16784844423455</v>
      </c>
      <c r="AW3" s="3">
        <f t="shared" si="4"/>
        <v>124.60733521031875</v>
      </c>
      <c r="AX3" s="3">
        <f t="shared" si="4"/>
        <v>88.30325330347227</v>
      </c>
      <c r="AY3" s="3">
        <f t="shared" si="4"/>
        <v>62.012550938116874</v>
      </c>
      <c r="BB3" s="3">
        <f>$B$4</f>
        <v>120</v>
      </c>
      <c r="BC3" s="7">
        <f aca="true" t="shared" si="5" ref="BC3:BC33">E3+AE3-$B$11*$B$13-$AB$11*$AB$13</f>
        <v>-1808.6247859394498</v>
      </c>
      <c r="BD3" s="7">
        <f aca="true" t="shared" si="6" ref="BD3:BD33">F3+AF3-$B$11*$B$13-$AB$11*$AB$13</f>
        <v>-1768.254900859276</v>
      </c>
      <c r="BE3" s="7">
        <f aca="true" t="shared" si="7" ref="BE3:BE33">G3+AG3-$B$11*$B$13-$AB$11*$AB$13</f>
        <v>-1709.146673351941</v>
      </c>
      <c r="BF3" s="7">
        <f aca="true" t="shared" si="8" ref="BF3:BF33">H3+AH3-$B$11*$B$13-$AB$11*$AB$13</f>
        <v>-1627.7518513642535</v>
      </c>
      <c r="BG3" s="7">
        <f aca="true" t="shared" si="9" ref="BG3:BG33">I3+AI3-$B$11*$B$13-$AB$11*$AB$13</f>
        <v>-1521.749645118969</v>
      </c>
      <c r="BH3" s="7">
        <f aca="true" t="shared" si="10" ref="BH3:BH33">J3+AJ3-$B$11*$B$13-$AB$11*$AB$13</f>
        <v>-1390.5470136967342</v>
      </c>
      <c r="BI3" s="7">
        <f aca="true" t="shared" si="11" ref="BI3:BI33">K3+AK3-$B$11*$B$13-$AB$11*$AB$13</f>
        <v>-1235.5247134569581</v>
      </c>
      <c r="BJ3" s="7">
        <f aca="true" t="shared" si="12" ref="BJ3:BJ33">L3+AL3-$B$11*$B$13-$AB$11*$AB$13</f>
        <v>-1059.9718071211282</v>
      </c>
      <c r="BK3" s="7">
        <f aca="true" t="shared" si="13" ref="BK3:BK33">M3+AM3-$B$11*$B$13-$AB$11*$AB$13</f>
        <v>-868.7309206463615</v>
      </c>
      <c r="BL3" s="7">
        <f aca="true" t="shared" si="14" ref="BL3:BL33">N3+AN3-$B$11*$B$13-$AB$11*$AB$13</f>
        <v>-667.7347755103201</v>
      </c>
      <c r="BM3" s="7">
        <f aca="true" t="shared" si="15" ref="BM3:BM33">O3+AO3-$B$11*$B$13-$AB$11*$AB$13</f>
        <v>-463.27448070090213</v>
      </c>
      <c r="BN3" s="7">
        <f aca="true" t="shared" si="16" ref="BN3:BN33">P3+AP3-$B$11*$B$13-$AB$11*$AB$13</f>
        <v>-261.5124615431232</v>
      </c>
      <c r="BO3" s="7">
        <f aca="true" t="shared" si="17" ref="BO3:BO33">Q3+AQ3-$B$11*$B$13-$AB$11*$AB$13</f>
        <v>-67.84608508424208</v>
      </c>
      <c r="BP3" s="7">
        <f aca="true" t="shared" si="18" ref="BP3:BP33">R3+AR3-$B$11*$B$13-$AB$11*$AB$13</f>
        <v>113.3067141414831</v>
      </c>
      <c r="BQ3" s="7">
        <f aca="true" t="shared" si="19" ref="BQ3:BQ33">S3+AS3-$B$11*$B$13-$AB$11*$AB$13</f>
        <v>278.7948838735001</v>
      </c>
      <c r="BR3" s="7">
        <f aca="true" t="shared" si="20" ref="BR3:BR33">T3+AT3-$B$11*$B$13-$AB$11*$AB$13</f>
        <v>426.69339456804755</v>
      </c>
      <c r="BS3" s="7">
        <f aca="true" t="shared" si="21" ref="BS3:BS33">U3+AU3-$B$11*$B$13-$AB$11*$AB$13</f>
        <v>556.2094635741319</v>
      </c>
      <c r="BT3" s="7">
        <f aca="true" t="shared" si="22" ref="BT3:BT33">V3+AV3-$B$11*$B$13-$AB$11*$AB$13</f>
        <v>667.5085240239578</v>
      </c>
      <c r="BU3" s="7">
        <f aca="true" t="shared" si="23" ref="BU3:BU33">W3+AW3-$B$11*$B$13-$AB$11*$AB$13</f>
        <v>761.4945793587287</v>
      </c>
      <c r="BV3" s="7">
        <f aca="true" t="shared" si="24" ref="BV3:BV33">X3+AX3-$B$11*$B$13-$AB$11*$AB$13</f>
        <v>839.5830949548911</v>
      </c>
      <c r="BW3" s="7">
        <f aca="true" t="shared" si="25" ref="BW3:BW33">Y3+AY3-$B$11*$B$13-$AB$11*$AB$13</f>
        <v>903.4925648502349</v>
      </c>
    </row>
    <row r="4" spans="1:75" ht="14.25">
      <c r="A4" s="4" t="s">
        <v>45</v>
      </c>
      <c r="B4" s="4">
        <v>120</v>
      </c>
      <c r="D4" s="3">
        <f>D3-$B$9</f>
        <v>116</v>
      </c>
      <c r="E4" s="3">
        <f aca="true" t="shared" si="26" ref="E4:T31">IF($D4&gt;0,PMBS(E$2,$B$3,$B$6,$B$7,$B$5,$D4)*$B$11,IF($D4=0,$B$11*MAX(0,-E$2+$B$3),0))</f>
        <v>-11010.532263261139</v>
      </c>
      <c r="F4" s="3">
        <f t="shared" si="3"/>
        <v>-10037.045160326932</v>
      </c>
      <c r="G4" s="3">
        <f t="shared" si="3"/>
        <v>-9079.775825869823</v>
      </c>
      <c r="H4" s="3">
        <f t="shared" si="3"/>
        <v>-8145.455065842045</v>
      </c>
      <c r="I4" s="3">
        <f t="shared" si="3"/>
        <v>-7241.808659593564</v>
      </c>
      <c r="J4" s="3">
        <f t="shared" si="3"/>
        <v>-6377.084654056176</v>
      </c>
      <c r="K4" s="3">
        <f t="shared" si="3"/>
        <v>-5559.452148188895</v>
      </c>
      <c r="L4" s="3">
        <f t="shared" si="3"/>
        <v>-4796.359661669372</v>
      </c>
      <c r="M4" s="3">
        <f t="shared" si="3"/>
        <v>-4093.9489180173005</v>
      </c>
      <c r="N4" s="3">
        <f t="shared" si="3"/>
        <v>-3456.607427050134</v>
      </c>
      <c r="O4" s="3">
        <f t="shared" si="3"/>
        <v>-2886.7163099678583</v>
      </c>
      <c r="P4" s="3">
        <f t="shared" si="3"/>
        <v>-2384.602417998096</v>
      </c>
      <c r="Q4" s="3">
        <f t="shared" si="3"/>
        <v>-1948.599566852945</v>
      </c>
      <c r="R4" s="3">
        <f t="shared" si="3"/>
        <v>-1575.4431635758665</v>
      </c>
      <c r="S4" s="3">
        <f t="shared" si="3"/>
        <v>-1260.5203692320483</v>
      </c>
      <c r="T4" s="3">
        <f t="shared" si="3"/>
        <v>-998.3404298503228</v>
      </c>
      <c r="U4" s="3">
        <f t="shared" si="3"/>
        <v>-782.9261162096318</v>
      </c>
      <c r="V4" s="3">
        <f t="shared" si="3"/>
        <v>-608.1626317372738</v>
      </c>
      <c r="W4" s="3">
        <f t="shared" si="3"/>
        <v>-468.0873250124041</v>
      </c>
      <c r="X4" s="3">
        <f t="shared" si="3"/>
        <v>-357.1070166785694</v>
      </c>
      <c r="Y4" s="3">
        <f t="shared" si="3"/>
        <v>-270.1424099337373</v>
      </c>
      <c r="AA4" s="4" t="s">
        <v>45</v>
      </c>
      <c r="AB4" s="4">
        <v>120</v>
      </c>
      <c r="AD4" s="3">
        <f aca="true" t="shared" si="27" ref="AD4:AD33">AD3-$AB$9</f>
        <v>116</v>
      </c>
      <c r="AE4" s="3">
        <f aca="true" t="shared" si="28" ref="AE4:AT31">IF($AD4&gt;0,PMBS(AE$2,$AB$3,$AB$6,$AB$7,$AB$5,$AD4)*$AB$11,IF($AD4=0,$AB$11*MAX(0,-AE$2+$AB$3),0))</f>
        <v>8067.890012374071</v>
      </c>
      <c r="AF4" s="3">
        <f t="shared" si="4"/>
        <v>7133.344075988814</v>
      </c>
      <c r="AG4" s="3">
        <f t="shared" si="4"/>
        <v>6233.813717454286</v>
      </c>
      <c r="AH4" s="3">
        <f t="shared" si="4"/>
        <v>5379.844988822653</v>
      </c>
      <c r="AI4" s="3">
        <f t="shared" si="4"/>
        <v>4581.755046694681</v>
      </c>
      <c r="AJ4" s="3">
        <f t="shared" si="4"/>
        <v>3848.5975461817834</v>
      </c>
      <c r="AK4" s="3">
        <f t="shared" si="4"/>
        <v>3187.2641605532954</v>
      </c>
      <c r="AL4" s="3">
        <f t="shared" si="4"/>
        <v>2601.8822820077294</v>
      </c>
      <c r="AM4" s="3">
        <f t="shared" si="4"/>
        <v>2093.5896146963278</v>
      </c>
      <c r="AN4" s="3">
        <f t="shared" si="4"/>
        <v>1660.581370958762</v>
      </c>
      <c r="AO4" s="3">
        <f t="shared" si="4"/>
        <v>1298.6373635805558</v>
      </c>
      <c r="AP4" s="3">
        <f t="shared" si="4"/>
        <v>1001.611783684888</v>
      </c>
      <c r="AQ4" s="3">
        <f t="shared" si="4"/>
        <v>762.1771346389705</v>
      </c>
      <c r="AR4" s="3">
        <f t="shared" si="4"/>
        <v>572.4607667840046</v>
      </c>
      <c r="AS4" s="3">
        <f t="shared" si="4"/>
        <v>424.59580105394434</v>
      </c>
      <c r="AT4" s="3">
        <f t="shared" si="4"/>
        <v>311.1462117416395</v>
      </c>
      <c r="AU4" s="3">
        <f t="shared" si="4"/>
        <v>225.39159172651762</v>
      </c>
      <c r="AV4" s="3">
        <f t="shared" si="4"/>
        <v>161.48184679858105</v>
      </c>
      <c r="AW4" s="3">
        <f t="shared" si="4"/>
        <v>114.48559865320635</v>
      </c>
      <c r="AX4" s="3">
        <f t="shared" si="4"/>
        <v>80.36096191214165</v>
      </c>
      <c r="AY4" s="3">
        <f t="shared" si="4"/>
        <v>55.87638806059351</v>
      </c>
      <c r="BB4" s="3">
        <f aca="true" t="shared" si="29" ref="BB4:BB33">BB3-$B$9</f>
        <v>116</v>
      </c>
      <c r="BC4" s="7">
        <f t="shared" si="5"/>
        <v>-1812.6422508870673</v>
      </c>
      <c r="BD4" s="7">
        <f t="shared" si="6"/>
        <v>-1773.7010843381177</v>
      </c>
      <c r="BE4" s="7">
        <f t="shared" si="7"/>
        <v>-1715.962108415537</v>
      </c>
      <c r="BF4" s="7">
        <f t="shared" si="8"/>
        <v>-1635.6100770193916</v>
      </c>
      <c r="BG4" s="7">
        <f t="shared" si="9"/>
        <v>-1530.0536128988824</v>
      </c>
      <c r="BH4" s="7">
        <f t="shared" si="10"/>
        <v>-1398.4871078743927</v>
      </c>
      <c r="BI4" s="7">
        <f t="shared" si="11"/>
        <v>-1242.1879876355997</v>
      </c>
      <c r="BJ4" s="7">
        <f t="shared" si="12"/>
        <v>-1064.4773796616428</v>
      </c>
      <c r="BK4" s="7">
        <f t="shared" si="13"/>
        <v>-870.3593033209727</v>
      </c>
      <c r="BL4" s="7">
        <f t="shared" si="14"/>
        <v>-666.0260560913721</v>
      </c>
      <c r="BM4" s="7">
        <f t="shared" si="15"/>
        <v>-458.0789463873025</v>
      </c>
      <c r="BN4" s="7">
        <f t="shared" si="16"/>
        <v>-252.99063431320792</v>
      </c>
      <c r="BO4" s="7">
        <f t="shared" si="17"/>
        <v>-56.42243221397439</v>
      </c>
      <c r="BP4" s="7">
        <f t="shared" si="18"/>
        <v>127.0176032081381</v>
      </c>
      <c r="BQ4" s="7">
        <f t="shared" si="19"/>
        <v>294.075431821896</v>
      </c>
      <c r="BR4" s="7">
        <f t="shared" si="20"/>
        <v>442.80578189131666</v>
      </c>
      <c r="BS4" s="7">
        <f t="shared" si="21"/>
        <v>572.4654755168858</v>
      </c>
      <c r="BT4" s="7">
        <f t="shared" si="22"/>
        <v>683.3192150613072</v>
      </c>
      <c r="BU4" s="7">
        <f t="shared" si="23"/>
        <v>776.3982736408022</v>
      </c>
      <c r="BV4" s="7">
        <f t="shared" si="24"/>
        <v>853.2539452335723</v>
      </c>
      <c r="BW4" s="7">
        <f t="shared" si="25"/>
        <v>915.7339781268561</v>
      </c>
    </row>
    <row r="5" spans="1:75" ht="14.25">
      <c r="A5" s="4" t="s">
        <v>46</v>
      </c>
      <c r="B5" s="5">
        <v>27.25669841126643</v>
      </c>
      <c r="D5" s="3">
        <f aca="true" t="shared" si="30" ref="D5:D33">D4-$B$9</f>
        <v>112</v>
      </c>
      <c r="E5" s="3">
        <f t="shared" si="26"/>
        <v>-11007.841862798872</v>
      </c>
      <c r="F5" s="3">
        <f t="shared" si="3"/>
        <v>-10032.208639233206</v>
      </c>
      <c r="G5" s="3">
        <f t="shared" si="3"/>
        <v>-9072.034988265237</v>
      </c>
      <c r="H5" s="3">
        <f t="shared" si="3"/>
        <v>-8134.046792196274</v>
      </c>
      <c r="I5" s="3">
        <f t="shared" si="3"/>
        <v>-7226.070874239962</v>
      </c>
      <c r="J5" s="3">
        <f t="shared" si="3"/>
        <v>-6356.56434371891</v>
      </c>
      <c r="K5" s="3">
        <f t="shared" si="3"/>
        <v>-5533.99312596774</v>
      </c>
      <c r="L5" s="3">
        <f t="shared" si="3"/>
        <v>-4766.151746333831</v>
      </c>
      <c r="M5" s="3">
        <f t="shared" si="3"/>
        <v>-4059.528864426855</v>
      </c>
      <c r="N5" s="3">
        <f t="shared" si="3"/>
        <v>-3418.8125069008383</v>
      </c>
      <c r="O5" s="3">
        <f t="shared" si="3"/>
        <v>-2846.600988680053</v>
      </c>
      <c r="P5" s="3">
        <f t="shared" si="3"/>
        <v>-2343.335531845827</v>
      </c>
      <c r="Q5" s="3">
        <f t="shared" si="3"/>
        <v>-1907.3566764951247</v>
      </c>
      <c r="R5" s="3">
        <f t="shared" si="3"/>
        <v>-1535.3113131730133</v>
      </c>
      <c r="S5" s="3">
        <f t="shared" si="3"/>
        <v>-1222.4246347025564</v>
      </c>
      <c r="T5" s="3">
        <f t="shared" si="3"/>
        <v>-962.999476155117</v>
      </c>
      <c r="U5" s="3">
        <f t="shared" si="3"/>
        <v>-750.8340790156399</v>
      </c>
      <c r="V5" s="3">
        <f t="shared" si="3"/>
        <v>-579.5947377763114</v>
      </c>
      <c r="W5" s="3">
        <f t="shared" si="3"/>
        <v>-443.12335610018545</v>
      </c>
      <c r="X5" s="3">
        <f t="shared" si="3"/>
        <v>-335.6658510586676</v>
      </c>
      <c r="Y5" s="3">
        <f t="shared" si="3"/>
        <v>-252.02133368185378</v>
      </c>
      <c r="AA5" s="4" t="s">
        <v>46</v>
      </c>
      <c r="AB5" s="5">
        <v>25.9220940910043</v>
      </c>
      <c r="AD5" s="3">
        <f t="shared" si="27"/>
        <v>112</v>
      </c>
      <c r="AE5" s="3">
        <f t="shared" si="28"/>
        <v>8061.211965592021</v>
      </c>
      <c r="AF5" s="3">
        <f t="shared" si="4"/>
        <v>7123.023974438514</v>
      </c>
      <c r="AG5" s="3">
        <f t="shared" si="4"/>
        <v>6219.124583882032</v>
      </c>
      <c r="AH5" s="3">
        <f t="shared" si="4"/>
        <v>5360.338572595239</v>
      </c>
      <c r="AI5" s="3">
        <f t="shared" si="4"/>
        <v>4557.379433019596</v>
      </c>
      <c r="AJ5" s="3">
        <f t="shared" si="4"/>
        <v>3819.7483827673823</v>
      </c>
      <c r="AK5" s="3">
        <f t="shared" si="4"/>
        <v>3154.7566558196086</v>
      </c>
      <c r="AL5" s="3">
        <f t="shared" si="4"/>
        <v>2566.8526127559817</v>
      </c>
      <c r="AM5" s="3">
        <f t="shared" si="4"/>
        <v>2057.352209735698</v>
      </c>
      <c r="AN5" s="3">
        <f t="shared" si="4"/>
        <v>1624.4723091218711</v>
      </c>
      <c r="AO5" s="3">
        <f t="shared" si="4"/>
        <v>1263.8734254651117</v>
      </c>
      <c r="AP5" s="3">
        <f t="shared" si="4"/>
        <v>969.1869893422117</v>
      </c>
      <c r="AQ5" s="3">
        <f t="shared" si="4"/>
        <v>732.8060878195283</v>
      </c>
      <c r="AR5" s="3">
        <f t="shared" si="4"/>
        <v>546.5656250931379</v>
      </c>
      <c r="AS5" s="3">
        <f t="shared" si="4"/>
        <v>402.32931612340326</v>
      </c>
      <c r="AT5" s="3">
        <f t="shared" si="4"/>
        <v>292.43850765941625</v>
      </c>
      <c r="AU5" s="3">
        <f t="shared" si="4"/>
        <v>210.0080548832757</v>
      </c>
      <c r="AV5" s="3">
        <f t="shared" si="4"/>
        <v>149.08167802781145</v>
      </c>
      <c r="AW5" s="3">
        <f t="shared" si="4"/>
        <v>104.67382942592417</v>
      </c>
      <c r="AX5" s="3">
        <f t="shared" si="4"/>
        <v>72.73002918143334</v>
      </c>
      <c r="AY5" s="3">
        <f t="shared" si="4"/>
        <v>50.03608336856837</v>
      </c>
      <c r="BB5" s="3">
        <f t="shared" si="29"/>
        <v>112</v>
      </c>
      <c r="BC5" s="7">
        <f t="shared" si="5"/>
        <v>-1816.6298972068507</v>
      </c>
      <c r="BD5" s="7">
        <f t="shared" si="6"/>
        <v>-1779.1846647946913</v>
      </c>
      <c r="BE5" s="7">
        <f t="shared" si="7"/>
        <v>-1722.9104043832049</v>
      </c>
      <c r="BF5" s="7">
        <f t="shared" si="8"/>
        <v>-1643.7082196010342</v>
      </c>
      <c r="BG5" s="7">
        <f t="shared" si="9"/>
        <v>-1538.691441220366</v>
      </c>
      <c r="BH5" s="7">
        <f t="shared" si="10"/>
        <v>-1406.8159609515278</v>
      </c>
      <c r="BI5" s="7">
        <f t="shared" si="11"/>
        <v>-1249.236470148131</v>
      </c>
      <c r="BJ5" s="7">
        <f t="shared" si="12"/>
        <v>-1069.2991335778497</v>
      </c>
      <c r="BK5" s="7">
        <f t="shared" si="13"/>
        <v>-872.1766546911567</v>
      </c>
      <c r="BL5" s="7">
        <f t="shared" si="14"/>
        <v>-664.3401977789672</v>
      </c>
      <c r="BM5" s="7">
        <f t="shared" si="15"/>
        <v>-452.72756321494126</v>
      </c>
      <c r="BN5" s="7">
        <f t="shared" si="16"/>
        <v>-244.14854250361532</v>
      </c>
      <c r="BO5" s="7">
        <f t="shared" si="17"/>
        <v>-44.55058867559637</v>
      </c>
      <c r="BP5" s="7">
        <f t="shared" si="18"/>
        <v>141.25431192012456</v>
      </c>
      <c r="BQ5" s="7">
        <f t="shared" si="19"/>
        <v>309.9046814208468</v>
      </c>
      <c r="BR5" s="7">
        <f t="shared" si="20"/>
        <v>459.43903150429924</v>
      </c>
      <c r="BS5" s="7">
        <f t="shared" si="21"/>
        <v>589.1739758676358</v>
      </c>
      <c r="BT5" s="7">
        <f t="shared" si="22"/>
        <v>699.4869402515001</v>
      </c>
      <c r="BU5" s="7">
        <f t="shared" si="23"/>
        <v>791.5504733257387</v>
      </c>
      <c r="BV5" s="7">
        <f t="shared" si="24"/>
        <v>867.064178122766</v>
      </c>
      <c r="BW5" s="7">
        <f t="shared" si="25"/>
        <v>928.0147496867148</v>
      </c>
    </row>
    <row r="6" spans="1:75" ht="14.25">
      <c r="A6" s="4" t="s">
        <v>47</v>
      </c>
      <c r="B6" s="4">
        <v>0.5</v>
      </c>
      <c r="D6" s="3">
        <f t="shared" si="30"/>
        <v>108</v>
      </c>
      <c r="E6" s="3">
        <f t="shared" si="26"/>
        <v>-11005.36778192759</v>
      </c>
      <c r="F6" s="3">
        <f t="shared" si="3"/>
        <v>-10027.638380207103</v>
      </c>
      <c r="G6" s="3">
        <f t="shared" si="3"/>
        <v>-9064.584388163756</v>
      </c>
      <c r="H6" s="3">
        <f t="shared" si="3"/>
        <v>-8122.910744740111</v>
      </c>
      <c r="I6" s="3">
        <f t="shared" si="3"/>
        <v>-7210.535129316166</v>
      </c>
      <c r="J6" s="3">
        <f t="shared" si="3"/>
        <v>-6336.123255916435</v>
      </c>
      <c r="K6" s="3">
        <f t="shared" si="3"/>
        <v>-5508.4485415023955</v>
      </c>
      <c r="L6" s="3">
        <f t="shared" si="3"/>
        <v>-4735.671671776359</v>
      </c>
      <c r="M6" s="3">
        <f t="shared" si="3"/>
        <v>-4024.6537513244875</v>
      </c>
      <c r="N6" s="3">
        <f t="shared" si="3"/>
        <v>-3380.4088381657857</v>
      </c>
      <c r="O6" s="3">
        <f t="shared" si="3"/>
        <v>-2805.772938219485</v>
      </c>
      <c r="P6" s="3">
        <f t="shared" si="3"/>
        <v>-2301.313718047735</v>
      </c>
      <c r="Q6" s="3">
        <f t="shared" si="3"/>
        <v>-1865.3808937131816</v>
      </c>
      <c r="R6" s="3">
        <f t="shared" si="3"/>
        <v>-1494.5262452540792</v>
      </c>
      <c r="S6" s="3">
        <f t="shared" si="3"/>
        <v>-1183.7998460460458</v>
      </c>
      <c r="T6" s="3">
        <f t="shared" si="3"/>
        <v>-927.281360135401</v>
      </c>
      <c r="U6" s="3">
        <f t="shared" si="3"/>
        <v>-718.5271248692679</v>
      </c>
      <c r="V6" s="3">
        <f t="shared" si="3"/>
        <v>-550.9690108363211</v>
      </c>
      <c r="W6" s="3">
        <f t="shared" si="3"/>
        <v>-418.2414346836167</v>
      </c>
      <c r="X6" s="3">
        <f t="shared" si="3"/>
        <v>-314.4215424941458</v>
      </c>
      <c r="Y6" s="3">
        <f t="shared" si="3"/>
        <v>-234.1830933074384</v>
      </c>
      <c r="AA6" s="4" t="s">
        <v>47</v>
      </c>
      <c r="AB6" s="4">
        <v>0.5</v>
      </c>
      <c r="AD6" s="3">
        <f t="shared" si="27"/>
        <v>108</v>
      </c>
      <c r="AE6" s="3">
        <f t="shared" si="28"/>
        <v>8054.790177372663</v>
      </c>
      <c r="AF6" s="3">
        <f t="shared" si="4"/>
        <v>7112.941623649978</v>
      </c>
      <c r="AG6" s="3">
        <f t="shared" si="4"/>
        <v>6204.596075021702</v>
      </c>
      <c r="AH6" s="3">
        <f t="shared" si="4"/>
        <v>5340.8582050662335</v>
      </c>
      <c r="AI6" s="3">
        <f t="shared" si="4"/>
        <v>4532.854663010821</v>
      </c>
      <c r="AJ6" s="3">
        <f t="shared" si="4"/>
        <v>3790.5630864038903</v>
      </c>
      <c r="AK6" s="3">
        <f t="shared" si="4"/>
        <v>3121.7475745078773</v>
      </c>
      <c r="AL6" s="3">
        <f t="shared" si="4"/>
        <v>2531.206526331076</v>
      </c>
      <c r="AM6" s="3">
        <f t="shared" si="4"/>
        <v>2020.452245592809</v>
      </c>
      <c r="AN6" s="3">
        <f t="shared" si="4"/>
        <v>1587.7274424235802</v>
      </c>
      <c r="AO6" s="3">
        <f t="shared" si="4"/>
        <v>1228.5643193347169</v>
      </c>
      <c r="AP6" s="3">
        <f t="shared" si="4"/>
        <v>936.3533260718577</v>
      </c>
      <c r="AQ6" s="3">
        <f t="shared" si="4"/>
        <v>703.1857007656326</v>
      </c>
      <c r="AR6" s="3">
        <f t="shared" si="4"/>
        <v>520.5820901043844</v>
      </c>
      <c r="AS6" s="3">
        <f t="shared" si="4"/>
        <v>380.11917721750433</v>
      </c>
      <c r="AT6" s="3">
        <f t="shared" si="4"/>
        <v>273.9040641206393</v>
      </c>
      <c r="AU6" s="3">
        <f t="shared" si="4"/>
        <v>194.88147748996835</v>
      </c>
      <c r="AV6" s="3">
        <f t="shared" si="4"/>
        <v>136.98886416218693</v>
      </c>
      <c r="AW6" s="3">
        <f t="shared" si="4"/>
        <v>95.19020910047152</v>
      </c>
      <c r="AX6" s="3">
        <f t="shared" si="4"/>
        <v>65.42430295770646</v>
      </c>
      <c r="AY6" s="3">
        <f t="shared" si="4"/>
        <v>44.50091802228269</v>
      </c>
      <c r="BB6" s="3">
        <f t="shared" si="29"/>
        <v>108</v>
      </c>
      <c r="BC6" s="7">
        <f t="shared" si="5"/>
        <v>-1820.5776045549283</v>
      </c>
      <c r="BD6" s="7">
        <f t="shared" si="6"/>
        <v>-1784.696756557125</v>
      </c>
      <c r="BE6" s="7">
        <f t="shared" si="7"/>
        <v>-1729.9883131420538</v>
      </c>
      <c r="BF6" s="7">
        <f t="shared" si="8"/>
        <v>-1652.0525396738776</v>
      </c>
      <c r="BG6" s="7">
        <f t="shared" si="9"/>
        <v>-1547.6804663053445</v>
      </c>
      <c r="BH6" s="7">
        <f t="shared" si="10"/>
        <v>-1415.5601695125442</v>
      </c>
      <c r="BI6" s="7">
        <f t="shared" si="11"/>
        <v>-1256.7009669945182</v>
      </c>
      <c r="BJ6" s="7">
        <f t="shared" si="12"/>
        <v>-1074.4651454452833</v>
      </c>
      <c r="BK6" s="7">
        <f t="shared" si="13"/>
        <v>-874.2015057316785</v>
      </c>
      <c r="BL6" s="7">
        <f t="shared" si="14"/>
        <v>-662.6813957422055</v>
      </c>
      <c r="BM6" s="7">
        <f t="shared" si="15"/>
        <v>-447.20861888476793</v>
      </c>
      <c r="BN6" s="7">
        <f t="shared" si="16"/>
        <v>-234.96039197587743</v>
      </c>
      <c r="BO6" s="7">
        <f t="shared" si="17"/>
        <v>-32.195192947549</v>
      </c>
      <c r="BP6" s="7">
        <f t="shared" si="18"/>
        <v>156.05584485030522</v>
      </c>
      <c r="BQ6" s="7">
        <f t="shared" si="19"/>
        <v>326.31933117145854</v>
      </c>
      <c r="BR6" s="7">
        <f t="shared" si="20"/>
        <v>476.62270398523833</v>
      </c>
      <c r="BS6" s="7">
        <f t="shared" si="21"/>
        <v>606.3543526207004</v>
      </c>
      <c r="BT6" s="7">
        <f t="shared" si="22"/>
        <v>716.0198533258658</v>
      </c>
      <c r="BU6" s="7">
        <f t="shared" si="23"/>
        <v>806.9487744168548</v>
      </c>
      <c r="BV6" s="7">
        <f t="shared" si="24"/>
        <v>881.0027604635607</v>
      </c>
      <c r="BW6" s="7">
        <f t="shared" si="25"/>
        <v>940.3178247148444</v>
      </c>
    </row>
    <row r="7" spans="1:75" ht="14.25">
      <c r="A7" s="4" t="s">
        <v>48</v>
      </c>
      <c r="B7" s="4">
        <v>0.5</v>
      </c>
      <c r="D7" s="3">
        <f t="shared" si="30"/>
        <v>104</v>
      </c>
      <c r="E7" s="3">
        <f t="shared" si="26"/>
        <v>-11003.112502786273</v>
      </c>
      <c r="F7" s="3">
        <f t="shared" si="3"/>
        <v>-10023.343188466773</v>
      </c>
      <c r="G7" s="3">
        <f t="shared" si="3"/>
        <v>-9057.439874870415</v>
      </c>
      <c r="H7" s="3">
        <f t="shared" si="3"/>
        <v>-8112.06840716274</v>
      </c>
      <c r="I7" s="3">
        <f t="shared" si="3"/>
        <v>-7195.224872133615</v>
      </c>
      <c r="J7" s="3">
        <f t="shared" si="3"/>
        <v>-6315.781566728881</v>
      </c>
      <c r="K7" s="3">
        <f t="shared" si="3"/>
        <v>-5482.829838986538</v>
      </c>
      <c r="L7" s="3">
        <f t="shared" si="3"/>
        <v>-4704.91798997709</v>
      </c>
      <c r="M7" s="3">
        <f t="shared" si="3"/>
        <v>-3989.307572630012</v>
      </c>
      <c r="N7" s="3">
        <f t="shared" si="3"/>
        <v>-3341.3671716127683</v>
      </c>
      <c r="O7" s="3">
        <f t="shared" si="3"/>
        <v>-2764.1936348265554</v>
      </c>
      <c r="P7" s="3">
        <f t="shared" si="3"/>
        <v>-2258.4948336675807</v>
      </c>
      <c r="Q7" s="3">
        <f t="shared" si="3"/>
        <v>-1822.6325388986243</v>
      </c>
      <c r="R7" s="3">
        <f t="shared" si="3"/>
        <v>-1453.0560377657548</v>
      </c>
      <c r="S7" s="3">
        <f t="shared" si="3"/>
        <v>-1144.625482276011</v>
      </c>
      <c r="T7" s="3">
        <f t="shared" si="3"/>
        <v>-891.17855389941</v>
      </c>
      <c r="U7" s="3">
        <f t="shared" si="3"/>
        <v>-686.0103191333656</v>
      </c>
      <c r="V7" s="3">
        <f t="shared" si="3"/>
        <v>-522.3011267571328</v>
      </c>
      <c r="W7" s="3">
        <f t="shared" si="3"/>
        <v>-393.4648754311229</v>
      </c>
      <c r="X7" s="3">
        <f t="shared" si="3"/>
        <v>-293.4017043748581</v>
      </c>
      <c r="Y7" s="3">
        <f t="shared" si="3"/>
        <v>-216.65642069234127</v>
      </c>
      <c r="AA7" s="4" t="s">
        <v>48</v>
      </c>
      <c r="AB7" s="4">
        <v>0.5</v>
      </c>
      <c r="AD7" s="3">
        <f t="shared" si="27"/>
        <v>104</v>
      </c>
      <c r="AE7" s="3">
        <f t="shared" si="28"/>
        <v>8048.638311601604</v>
      </c>
      <c r="AF7" s="3">
        <f t="shared" si="4"/>
        <v>7103.116233360735</v>
      </c>
      <c r="AG7" s="3">
        <f t="shared" si="4"/>
        <v>6190.248696943752</v>
      </c>
      <c r="AH7" s="3">
        <f t="shared" si="4"/>
        <v>5321.41966261495</v>
      </c>
      <c r="AI7" s="3">
        <f t="shared" si="4"/>
        <v>4508.185969758724</v>
      </c>
      <c r="AJ7" s="3">
        <f t="shared" si="4"/>
        <v>3761.0328376642065</v>
      </c>
      <c r="AK7" s="3">
        <f t="shared" si="4"/>
        <v>3088.214145285114</v>
      </c>
      <c r="AL7" s="3">
        <f t="shared" si="4"/>
        <v>2494.9110354827208</v>
      </c>
      <c r="AM7" s="3">
        <f t="shared" si="4"/>
        <v>1982.8527291946666</v>
      </c>
      <c r="AN7" s="3">
        <f t="shared" si="4"/>
        <v>1550.312664604291</v>
      </c>
      <c r="AO7" s="3">
        <f t="shared" si="4"/>
        <v>1192.6846290665308</v>
      </c>
      <c r="AP7" s="3">
        <f t="shared" si="4"/>
        <v>903.0975883291885</v>
      </c>
      <c r="AQ7" s="3">
        <f t="shared" si="4"/>
        <v>673.3158040643993</v>
      </c>
      <c r="AR7" s="3">
        <f t="shared" si="4"/>
        <v>494.52147432182664</v>
      </c>
      <c r="AS7" s="3">
        <f t="shared" si="4"/>
        <v>357.9850278331405</v>
      </c>
      <c r="AT7" s="3">
        <f t="shared" si="4"/>
        <v>255.56704079978954</v>
      </c>
      <c r="AU7" s="3">
        <f t="shared" si="4"/>
        <v>180.0368793961129</v>
      </c>
      <c r="AV7" s="3">
        <f t="shared" si="4"/>
        <v>125.22635179216059</v>
      </c>
      <c r="AW7" s="3">
        <f t="shared" si="4"/>
        <v>86.05366713507988</v>
      </c>
      <c r="AX7" s="3">
        <f t="shared" si="4"/>
        <v>58.45775386203377</v>
      </c>
      <c r="AY7" s="3">
        <f t="shared" si="4"/>
        <v>39.27980501990555</v>
      </c>
      <c r="BB7" s="3">
        <f t="shared" si="29"/>
        <v>104</v>
      </c>
      <c r="BC7" s="7">
        <f t="shared" si="5"/>
        <v>-1824.4741911846686</v>
      </c>
      <c r="BD7" s="7">
        <f t="shared" si="6"/>
        <v>-1790.226955106038</v>
      </c>
      <c r="BE7" s="7">
        <f t="shared" si="7"/>
        <v>-1737.191177926663</v>
      </c>
      <c r="BF7" s="7">
        <f t="shared" si="8"/>
        <v>-1660.6487445477906</v>
      </c>
      <c r="BG7" s="7">
        <f t="shared" si="9"/>
        <v>-1557.0389023748903</v>
      </c>
      <c r="BH7" s="7">
        <f t="shared" si="10"/>
        <v>-1424.748729064675</v>
      </c>
      <c r="BI7" s="7">
        <f t="shared" si="11"/>
        <v>-1264.6156937014239</v>
      </c>
      <c r="BJ7" s="7">
        <f t="shared" si="12"/>
        <v>-1080.006954494369</v>
      </c>
      <c r="BK7" s="7">
        <f t="shared" si="13"/>
        <v>-876.4548434353455</v>
      </c>
      <c r="BL7" s="7">
        <f t="shared" si="14"/>
        <v>-661.0545070084772</v>
      </c>
      <c r="BM7" s="7">
        <f t="shared" si="15"/>
        <v>-441.5090057600246</v>
      </c>
      <c r="BN7" s="7">
        <f t="shared" si="16"/>
        <v>-225.39724533839217</v>
      </c>
      <c r="BO7" s="7">
        <f t="shared" si="17"/>
        <v>-19.316734834224917</v>
      </c>
      <c r="BP7" s="7">
        <f t="shared" si="18"/>
        <v>171.46543655607184</v>
      </c>
      <c r="BQ7" s="7">
        <f t="shared" si="19"/>
        <v>343.3595455571294</v>
      </c>
      <c r="BR7" s="7">
        <f t="shared" si="20"/>
        <v>494.3884869003796</v>
      </c>
      <c r="BS7" s="7">
        <f t="shared" si="21"/>
        <v>624.0265602627474</v>
      </c>
      <c r="BT7" s="7">
        <f t="shared" si="22"/>
        <v>732.9252250350278</v>
      </c>
      <c r="BU7" s="7">
        <f t="shared" si="23"/>
        <v>822.588791703957</v>
      </c>
      <c r="BV7" s="7">
        <f t="shared" si="24"/>
        <v>895.0560494871756</v>
      </c>
      <c r="BW7" s="7">
        <f t="shared" si="25"/>
        <v>952.623384327564</v>
      </c>
    </row>
    <row r="8" spans="4:75" ht="14.25">
      <c r="D8" s="3">
        <f t="shared" si="30"/>
        <v>100</v>
      </c>
      <c r="E8" s="3">
        <f t="shared" si="26"/>
        <v>-11001.077755658273</v>
      </c>
      <c r="F8" s="3">
        <f t="shared" si="3"/>
        <v>-10019.33152756128</v>
      </c>
      <c r="G8" s="3">
        <f t="shared" si="3"/>
        <v>-9050.617773690177</v>
      </c>
      <c r="H8" s="3">
        <f t="shared" si="3"/>
        <v>-8101.54275801975</v>
      </c>
      <c r="I8" s="3">
        <f t="shared" si="3"/>
        <v>-7180.165898360225</v>
      </c>
      <c r="J8" s="3">
        <f t="shared" si="3"/>
        <v>-6295.562106148984</v>
      </c>
      <c r="K8" s="3">
        <f t="shared" si="3"/>
        <v>-5457.150644064957</v>
      </c>
      <c r="L8" s="3">
        <f t="shared" si="3"/>
        <v>-4673.890215565894</v>
      </c>
      <c r="M8" s="3">
        <f t="shared" si="3"/>
        <v>-3953.4736129631165</v>
      </c>
      <c r="N8" s="3">
        <f t="shared" si="3"/>
        <v>-3301.655873690146</v>
      </c>
      <c r="O8" s="3">
        <f t="shared" si="3"/>
        <v>-2721.820941596121</v>
      </c>
      <c r="P8" s="3">
        <f t="shared" si="3"/>
        <v>-2214.8326457825824</v>
      </c>
      <c r="Q8" s="3">
        <f t="shared" si="3"/>
        <v>-1779.0682041645778</v>
      </c>
      <c r="R8" s="3">
        <f t="shared" si="3"/>
        <v>-1410.8661086571701</v>
      </c>
      <c r="S8" s="3">
        <f t="shared" si="3"/>
        <v>-1104.8798545914342</v>
      </c>
      <c r="T8" s="3">
        <f t="shared" si="3"/>
        <v>-854.6839389315537</v>
      </c>
      <c r="U8" s="3">
        <f t="shared" si="3"/>
        <v>-653.2904949385465</v>
      </c>
      <c r="V8" s="3">
        <f t="shared" si="3"/>
        <v>-493.6094622830733</v>
      </c>
      <c r="W8" s="3">
        <f t="shared" si="3"/>
        <v>-368.8201162567648</v>
      </c>
      <c r="X8" s="3">
        <f t="shared" si="3"/>
        <v>-272.6370098939715</v>
      </c>
      <c r="Y8" s="3">
        <f t="shared" si="3"/>
        <v>-199.47266198743273</v>
      </c>
      <c r="AD8" s="3">
        <f t="shared" si="27"/>
        <v>100</v>
      </c>
      <c r="AE8" s="3">
        <f t="shared" si="28"/>
        <v>8042.770404247367</v>
      </c>
      <c r="AF8" s="3">
        <f t="shared" si="4"/>
        <v>7093.568393429174</v>
      </c>
      <c r="AG8" s="3">
        <f t="shared" si="4"/>
        <v>6176.105127112987</v>
      </c>
      <c r="AH8" s="3">
        <f t="shared" si="4"/>
        <v>5302.04100395603</v>
      </c>
      <c r="AI8" s="3">
        <f t="shared" si="4"/>
        <v>4483.380087548201</v>
      </c>
      <c r="AJ8" s="3">
        <f t="shared" si="4"/>
        <v>3731.148820536302</v>
      </c>
      <c r="AK8" s="3">
        <f t="shared" si="4"/>
        <v>3054.1318818633736</v>
      </c>
      <c r="AL8" s="3">
        <f t="shared" si="4"/>
        <v>2457.9300930744394</v>
      </c>
      <c r="AM8" s="3">
        <f t="shared" si="4"/>
        <v>1944.513077142794</v>
      </c>
      <c r="AN8" s="3">
        <f t="shared" si="4"/>
        <v>1512.1906973848472</v>
      </c>
      <c r="AO8" s="3">
        <f t="shared" si="4"/>
        <v>1156.2069500942198</v>
      </c>
      <c r="AP8" s="3">
        <f t="shared" si="4"/>
        <v>869.4061420690705</v>
      </c>
      <c r="AQ8" s="3">
        <f t="shared" si="4"/>
        <v>643.1973011601331</v>
      </c>
      <c r="AR8" s="3">
        <f t="shared" si="4"/>
        <v>468.3972652175107</v>
      </c>
      <c r="AS8" s="3">
        <f t="shared" si="4"/>
        <v>335.9492183192806</v>
      </c>
      <c r="AT8" s="3">
        <f t="shared" si="4"/>
        <v>237.45426842563984</v>
      </c>
      <c r="AU8" s="3">
        <f t="shared" si="4"/>
        <v>165.50147745812546</v>
      </c>
      <c r="AV8" s="3">
        <f t="shared" si="4"/>
        <v>113.81856175477287</v>
      </c>
      <c r="AW8" s="3">
        <f t="shared" si="4"/>
        <v>77.28382422784716</v>
      </c>
      <c r="AX8" s="3">
        <f t="shared" si="4"/>
        <v>51.84434697575489</v>
      </c>
      <c r="AY8" s="3">
        <f t="shared" si="4"/>
        <v>34.38112846659078</v>
      </c>
      <c r="BB8" s="3">
        <f t="shared" si="29"/>
        <v>100</v>
      </c>
      <c r="BC8" s="7">
        <f t="shared" si="5"/>
        <v>-1828.3073514109055</v>
      </c>
      <c r="BD8" s="7">
        <f t="shared" si="6"/>
        <v>-1795.7631341321066</v>
      </c>
      <c r="BE8" s="7">
        <f t="shared" si="7"/>
        <v>-1744.51264657719</v>
      </c>
      <c r="BF8" s="7">
        <f t="shared" si="8"/>
        <v>-1669.50175406372</v>
      </c>
      <c r="BG8" s="7">
        <f t="shared" si="9"/>
        <v>-1566.7858108120236</v>
      </c>
      <c r="BH8" s="7">
        <f t="shared" si="10"/>
        <v>-1434.4132856126816</v>
      </c>
      <c r="BI8" s="7">
        <f t="shared" si="11"/>
        <v>-1273.0187622015837</v>
      </c>
      <c r="BJ8" s="7">
        <f t="shared" si="12"/>
        <v>-1085.960122491455</v>
      </c>
      <c r="BK8" s="7">
        <f t="shared" si="13"/>
        <v>-878.9605358203225</v>
      </c>
      <c r="BL8" s="7">
        <f t="shared" si="14"/>
        <v>-659.4651763052989</v>
      </c>
      <c r="BM8" s="7">
        <f t="shared" si="15"/>
        <v>-435.6139915019012</v>
      </c>
      <c r="BN8" s="7">
        <f t="shared" si="16"/>
        <v>-215.42650371351192</v>
      </c>
      <c r="BO8" s="7">
        <f t="shared" si="17"/>
        <v>-5.870903004444699</v>
      </c>
      <c r="BP8" s="7">
        <f t="shared" si="18"/>
        <v>187.5311565603406</v>
      </c>
      <c r="BQ8" s="7">
        <f t="shared" si="19"/>
        <v>361.0693637278464</v>
      </c>
      <c r="BR8" s="7">
        <f t="shared" si="20"/>
        <v>512.7703294940861</v>
      </c>
      <c r="BS8" s="7">
        <f t="shared" si="21"/>
        <v>642.2109825195789</v>
      </c>
      <c r="BT8" s="7">
        <f t="shared" si="22"/>
        <v>750.2090994716996</v>
      </c>
      <c r="BU8" s="7">
        <f t="shared" si="23"/>
        <v>838.4637079710824</v>
      </c>
      <c r="BV8" s="7">
        <f t="shared" si="24"/>
        <v>909.2073370817834</v>
      </c>
      <c r="BW8" s="7">
        <f t="shared" si="25"/>
        <v>964.908466479158</v>
      </c>
    </row>
    <row r="9" spans="1:75" ht="14.25">
      <c r="A9" s="4" t="s">
        <v>6</v>
      </c>
      <c r="B9" s="4">
        <v>4</v>
      </c>
      <c r="D9" s="3">
        <f t="shared" si="30"/>
        <v>96</v>
      </c>
      <c r="E9" s="3">
        <f t="shared" si="26"/>
        <v>-10999.264378351752</v>
      </c>
      <c r="F9" s="3">
        <f t="shared" si="3"/>
        <v>-10015.611358185786</v>
      </c>
      <c r="G9" s="3">
        <f t="shared" si="3"/>
        <v>-9044.134790824293</v>
      </c>
      <c r="H9" s="3">
        <f t="shared" si="3"/>
        <v>-8091.358328183298</v>
      </c>
      <c r="I9" s="3">
        <f t="shared" si="3"/>
        <v>-7165.38659677672</v>
      </c>
      <c r="J9" s="3">
        <f t="shared" si="3"/>
        <v>-6275.490741172609</v>
      </c>
      <c r="K9" s="3">
        <f t="shared" si="3"/>
        <v>-5431.427161445317</v>
      </c>
      <c r="L9" s="3">
        <f t="shared" si="3"/>
        <v>-4642.589086987711</v>
      </c>
      <c r="M9" s="3">
        <f t="shared" si="3"/>
        <v>-3917.1344571966983</v>
      </c>
      <c r="N9" s="3">
        <f t="shared" si="3"/>
        <v>-3261.240652898803</v>
      </c>
      <c r="O9" s="3">
        <f t="shared" si="3"/>
        <v>-2678.608615582769</v>
      </c>
      <c r="P9" s="3">
        <f t="shared" si="3"/>
        <v>-2170.276252852702</v>
      </c>
      <c r="Q9" s="3">
        <f t="shared" si="3"/>
        <v>-1734.6402437429279</v>
      </c>
      <c r="R9" s="3">
        <f t="shared" si="3"/>
        <v>-1367.9189012755996</v>
      </c>
      <c r="S9" s="3">
        <f t="shared" si="3"/>
        <v>-1064.540050569165</v>
      </c>
      <c r="T9" s="3">
        <f t="shared" si="3"/>
        <v>-817.7910015272755</v>
      </c>
      <c r="U9" s="3">
        <f t="shared" si="3"/>
        <v>-620.3766341923356</v>
      </c>
      <c r="V9" s="3">
        <f t="shared" si="3"/>
        <v>-464.91556446842606</v>
      </c>
      <c r="W9" s="3">
        <f t="shared" si="3"/>
        <v>-344.33717645710203</v>
      </c>
      <c r="X9" s="3">
        <f t="shared" si="3"/>
        <v>-252.16155963097117</v>
      </c>
      <c r="Y9" s="3">
        <f t="shared" si="3"/>
        <v>-182.6660081452128</v>
      </c>
      <c r="AA9" s="4" t="s">
        <v>6</v>
      </c>
      <c r="AB9" s="4">
        <f>$B$9</f>
        <v>4</v>
      </c>
      <c r="AD9" s="3">
        <f t="shared" si="27"/>
        <v>96</v>
      </c>
      <c r="AE9" s="3">
        <f t="shared" si="28"/>
        <v>8037.200773731995</v>
      </c>
      <c r="AF9" s="3">
        <f t="shared" si="4"/>
        <v>7084.320135673279</v>
      </c>
      <c r="AG9" s="3">
        <f t="shared" si="4"/>
        <v>6162.190460042926</v>
      </c>
      <c r="AH9" s="3">
        <f t="shared" si="4"/>
        <v>5282.742926148276</v>
      </c>
      <c r="AI9" s="3">
        <f t="shared" si="4"/>
        <v>4458.445562925564</v>
      </c>
      <c r="AJ9" s="3">
        <f t="shared" si="4"/>
        <v>3700.9023297428976</v>
      </c>
      <c r="AK9" s="3">
        <f t="shared" si="4"/>
        <v>3019.4744086856263</v>
      </c>
      <c r="AL9" s="3">
        <f t="shared" si="4"/>
        <v>2420.2241797211354</v>
      </c>
      <c r="AM9" s="3">
        <f t="shared" si="4"/>
        <v>1905.3886077645438</v>
      </c>
      <c r="AN9" s="3">
        <f t="shared" si="4"/>
        <v>1473.3206617444157</v>
      </c>
      <c r="AO9" s="3">
        <f t="shared" si="4"/>
        <v>1119.1016745658617</v>
      </c>
      <c r="AP9" s="3">
        <f t="shared" si="4"/>
        <v>835.2649735140094</v>
      </c>
      <c r="AQ9" s="3">
        <f t="shared" si="4"/>
        <v>612.8324413539149</v>
      </c>
      <c r="AR9" s="3">
        <f t="shared" si="4"/>
        <v>442.22552313920187</v>
      </c>
      <c r="AS9" s="3">
        <f t="shared" si="4"/>
        <v>314.03721248699367</v>
      </c>
      <c r="AT9" s="3">
        <f t="shared" si="4"/>
        <v>219.59556877579143</v>
      </c>
      <c r="AU9" s="3">
        <f t="shared" si="4"/>
        <v>151.30486575971963</v>
      </c>
      <c r="AV9" s="3">
        <f t="shared" si="4"/>
        <v>102.79142157426395</v>
      </c>
      <c r="AW9" s="3">
        <f t="shared" si="4"/>
        <v>68.90090373904195</v>
      </c>
      <c r="AX9" s="3">
        <f t="shared" si="4"/>
        <v>45.59787743475408</v>
      </c>
      <c r="AY9" s="3">
        <f t="shared" si="4"/>
        <v>29.812551225664947</v>
      </c>
      <c r="BB9" s="3">
        <f t="shared" si="29"/>
        <v>96</v>
      </c>
      <c r="BC9" s="7">
        <f t="shared" si="5"/>
        <v>-1832.0636046197578</v>
      </c>
      <c r="BD9" s="7">
        <f t="shared" si="6"/>
        <v>-1801.2912225125074</v>
      </c>
      <c r="BE9" s="7">
        <f t="shared" si="7"/>
        <v>-1751.9443307813672</v>
      </c>
      <c r="BF9" s="7">
        <f t="shared" si="8"/>
        <v>-1678.6154020350223</v>
      </c>
      <c r="BG9" s="7">
        <f t="shared" si="9"/>
        <v>-1576.9410338511552</v>
      </c>
      <c r="BH9" s="7">
        <f t="shared" si="10"/>
        <v>-1444.5884114297114</v>
      </c>
      <c r="BI9" s="7">
        <f t="shared" si="11"/>
        <v>-1281.952752759691</v>
      </c>
      <c r="BJ9" s="7">
        <f t="shared" si="12"/>
        <v>-1092.3649072665758</v>
      </c>
      <c r="BK9" s="7">
        <f t="shared" si="13"/>
        <v>-881.7458494321545</v>
      </c>
      <c r="BL9" s="7">
        <f t="shared" si="14"/>
        <v>-657.9199911543874</v>
      </c>
      <c r="BM9" s="7">
        <f t="shared" si="15"/>
        <v>-429.50694101690715</v>
      </c>
      <c r="BN9" s="7">
        <f t="shared" si="16"/>
        <v>-205.01127933869247</v>
      </c>
      <c r="BO9" s="7">
        <f t="shared" si="17"/>
        <v>8.192197610987023</v>
      </c>
      <c r="BP9" s="7">
        <f t="shared" si="18"/>
        <v>204.30662186360223</v>
      </c>
      <c r="BQ9" s="7">
        <f t="shared" si="19"/>
        <v>379.49716191782863</v>
      </c>
      <c r="BR9" s="7">
        <f t="shared" si="20"/>
        <v>531.8045672485159</v>
      </c>
      <c r="BS9" s="7">
        <f t="shared" si="21"/>
        <v>660.928231567384</v>
      </c>
      <c r="BT9" s="7">
        <f t="shared" si="22"/>
        <v>767.8758571058379</v>
      </c>
      <c r="BU9" s="7">
        <f t="shared" si="23"/>
        <v>854.5637272819399</v>
      </c>
      <c r="BV9" s="7">
        <f t="shared" si="24"/>
        <v>923.4363178037829</v>
      </c>
      <c r="BW9" s="7">
        <f t="shared" si="25"/>
        <v>977.1465430804519</v>
      </c>
    </row>
    <row r="10" spans="1:75" ht="14.25">
      <c r="A10" s="4" t="s">
        <v>8</v>
      </c>
      <c r="B10" s="4">
        <v>1000</v>
      </c>
      <c r="D10" s="3">
        <f t="shared" si="30"/>
        <v>92</v>
      </c>
      <c r="E10" s="3">
        <f t="shared" si="26"/>
        <v>-10997.67216057295</v>
      </c>
      <c r="F10" s="3">
        <f t="shared" si="3"/>
        <v>-10012.189943668262</v>
      </c>
      <c r="G10" s="3">
        <f t="shared" si="3"/>
        <v>-9038.007880423484</v>
      </c>
      <c r="H10" s="3">
        <f t="shared" si="3"/>
        <v>-8081.541239615995</v>
      </c>
      <c r="I10" s="3">
        <f t="shared" si="3"/>
        <v>-7150.918214424411</v>
      </c>
      <c r="J10" s="3">
        <f t="shared" si="3"/>
        <v>-6255.596820369505</v>
      </c>
      <c r="K10" s="3">
        <f t="shared" si="3"/>
        <v>-5405.678654459214</v>
      </c>
      <c r="L10" s="3">
        <f t="shared" si="3"/>
        <v>-4611.016895194647</v>
      </c>
      <c r="M10" s="3">
        <f t="shared" si="3"/>
        <v>-3880.272020797689</v>
      </c>
      <c r="N10" s="3">
        <f t="shared" si="3"/>
        <v>-3220.0842462299115</v>
      </c>
      <c r="O10" s="3">
        <f t="shared" si="3"/>
        <v>-2634.505725003648</v>
      </c>
      <c r="P10" s="3">
        <f t="shared" si="3"/>
        <v>-2124.769396358708</v>
      </c>
      <c r="Q10" s="3">
        <f t="shared" si="3"/>
        <v>-1689.2961712299893</v>
      </c>
      <c r="R10" s="3">
        <f t="shared" si="3"/>
        <v>-1324.1735217496444</v>
      </c>
      <c r="S10" s="3">
        <f t="shared" si="3"/>
        <v>-1023.5818871066604</v>
      </c>
      <c r="T10" s="3">
        <f t="shared" si="3"/>
        <v>-780.4940868893555</v>
      </c>
      <c r="U10" s="3">
        <f t="shared" si="3"/>
        <v>-587.2803369189451</v>
      </c>
      <c r="V10" s="3">
        <f t="shared" si="3"/>
        <v>-436.24471285765594</v>
      </c>
      <c r="W10" s="3">
        <f t="shared" si="3"/>
        <v>-320.050189944729</v>
      </c>
      <c r="X10" s="3">
        <f t="shared" si="3"/>
        <v>-232.01329280755772</v>
      </c>
      <c r="Y10" s="3">
        <f t="shared" si="3"/>
        <v>-166.27373396097028</v>
      </c>
      <c r="AA10" s="4" t="s">
        <v>8</v>
      </c>
      <c r="AB10" s="4">
        <f>$B$10</f>
        <v>1000</v>
      </c>
      <c r="AD10" s="3">
        <f t="shared" si="27"/>
        <v>92</v>
      </c>
      <c r="AE10" s="3">
        <f t="shared" si="28"/>
        <v>8031.943897565179</v>
      </c>
      <c r="AF10" s="3">
        <f t="shared" si="4"/>
        <v>7075.3949811501625</v>
      </c>
      <c r="AG10" s="3">
        <f t="shared" si="4"/>
        <v>6148.532478546331</v>
      </c>
      <c r="AH10" s="3">
        <f t="shared" si="4"/>
        <v>5263.549183514762</v>
      </c>
      <c r="AI10" s="3">
        <f t="shared" si="4"/>
        <v>4433.393136175164</v>
      </c>
      <c r="AJ10" s="3">
        <f t="shared" si="4"/>
        <v>3670.284915852095</v>
      </c>
      <c r="AK10" s="3">
        <f t="shared" si="4"/>
        <v>2984.213266155937</v>
      </c>
      <c r="AL10" s="3">
        <f t="shared" si="4"/>
        <v>2381.749817223659</v>
      </c>
      <c r="AM10" s="3">
        <f t="shared" si="4"/>
        <v>1865.4299368353168</v>
      </c>
      <c r="AN10" s="3">
        <f t="shared" si="4"/>
        <v>1433.6575717995802</v>
      </c>
      <c r="AO10" s="3">
        <f t="shared" si="4"/>
        <v>1081.3367481209716</v>
      </c>
      <c r="AP10" s="3">
        <f t="shared" si="4"/>
        <v>800.6597657164784</v>
      </c>
      <c r="AQ10" s="3">
        <f t="shared" si="4"/>
        <v>582.2251615766163</v>
      </c>
      <c r="AR10" s="3">
        <f t="shared" si="4"/>
        <v>416.02536148548825</v>
      </c>
      <c r="AS10" s="3">
        <f t="shared" si="4"/>
        <v>292.2780629109475</v>
      </c>
      <c r="AT10" s="3">
        <f t="shared" si="4"/>
        <v>202.02411247972805</v>
      </c>
      <c r="AU10" s="3">
        <f t="shared" si="4"/>
        <v>137.47919852336145</v>
      </c>
      <c r="AV10" s="3">
        <f t="shared" si="4"/>
        <v>92.1723722103859</v>
      </c>
      <c r="AW10" s="3">
        <f t="shared" si="4"/>
        <v>60.92560170237448</v>
      </c>
      <c r="AX10" s="3">
        <f t="shared" si="4"/>
        <v>39.731762187202776</v>
      </c>
      <c r="AY10" s="3">
        <f t="shared" si="4"/>
        <v>25.580786460938498</v>
      </c>
      <c r="BB10" s="3">
        <f t="shared" si="29"/>
        <v>92</v>
      </c>
      <c r="BC10" s="7">
        <f t="shared" si="5"/>
        <v>-1835.7282630077716</v>
      </c>
      <c r="BD10" s="7">
        <f t="shared" si="6"/>
        <v>-1806.794962518099</v>
      </c>
      <c r="BE10" s="7">
        <f t="shared" si="7"/>
        <v>-1759.4754018771528</v>
      </c>
      <c r="BF10" s="7">
        <f t="shared" si="8"/>
        <v>-1687.9920561012332</v>
      </c>
      <c r="BG10" s="7">
        <f t="shared" si="9"/>
        <v>-1587.5250782492476</v>
      </c>
      <c r="BH10" s="7">
        <f t="shared" si="10"/>
        <v>-1455.3119045174099</v>
      </c>
      <c r="BI10" s="7">
        <f t="shared" si="11"/>
        <v>-1291.465388303277</v>
      </c>
      <c r="BJ10" s="7">
        <f t="shared" si="12"/>
        <v>-1099.2670779709879</v>
      </c>
      <c r="BK10" s="7">
        <f t="shared" si="13"/>
        <v>-884.8420839623723</v>
      </c>
      <c r="BL10" s="7">
        <f t="shared" si="14"/>
        <v>-656.4266744303313</v>
      </c>
      <c r="BM10" s="7">
        <f t="shared" si="15"/>
        <v>-423.16897688267636</v>
      </c>
      <c r="BN10" s="7">
        <f t="shared" si="16"/>
        <v>-194.1096306422296</v>
      </c>
      <c r="BO10" s="7">
        <f t="shared" si="17"/>
        <v>22.92899034662696</v>
      </c>
      <c r="BP10" s="7">
        <f t="shared" si="18"/>
        <v>221.8518397358439</v>
      </c>
      <c r="BQ10" s="7">
        <f t="shared" si="19"/>
        <v>398.6961758042871</v>
      </c>
      <c r="BR10" s="7">
        <f t="shared" si="20"/>
        <v>551.5300255903726</v>
      </c>
      <c r="BS10" s="7">
        <f t="shared" si="21"/>
        <v>680.1988616044164</v>
      </c>
      <c r="BT10" s="7">
        <f t="shared" si="22"/>
        <v>785.92765935273</v>
      </c>
      <c r="BU10" s="7">
        <f t="shared" si="23"/>
        <v>870.8754117576455</v>
      </c>
      <c r="BV10" s="7">
        <f t="shared" si="24"/>
        <v>937.7184693796453</v>
      </c>
      <c r="BW10" s="7">
        <f t="shared" si="25"/>
        <v>989.3070524999684</v>
      </c>
    </row>
    <row r="11" spans="1:75" ht="14.25">
      <c r="A11" s="4" t="s">
        <v>12</v>
      </c>
      <c r="B11" s="4">
        <v>-1</v>
      </c>
      <c r="D11" s="3">
        <f t="shared" si="30"/>
        <v>88</v>
      </c>
      <c r="E11" s="3">
        <f t="shared" si="26"/>
        <v>-10996.299674208967</v>
      </c>
      <c r="F11" s="3">
        <f t="shared" si="3"/>
        <v>-10009.073617142232</v>
      </c>
      <c r="G11" s="3">
        <f t="shared" si="3"/>
        <v>-9032.254063609267</v>
      </c>
      <c r="H11" s="3">
        <f t="shared" si="3"/>
        <v>-8072.119215676441</v>
      </c>
      <c r="I11" s="3">
        <f t="shared" si="3"/>
        <v>-7136.795140259503</v>
      </c>
      <c r="J11" s="3">
        <f t="shared" si="3"/>
        <v>-6235.913690087709</v>
      </c>
      <c r="K11" s="3">
        <f t="shared" si="3"/>
        <v>-5379.928025868689</v>
      </c>
      <c r="L11" s="3">
        <f t="shared" si="3"/>
        <v>-4579.177899239239</v>
      </c>
      <c r="M11" s="3">
        <f t="shared" si="3"/>
        <v>-3842.8676101112324</v>
      </c>
      <c r="N11" s="3">
        <f t="shared" si="3"/>
        <v>-3178.146058862807</v>
      </c>
      <c r="O11" s="3">
        <f t="shared" si="3"/>
        <v>-2589.4559556677195</v>
      </c>
      <c r="P11" s="3">
        <f t="shared" si="3"/>
        <v>-2078.2496361464873</v>
      </c>
      <c r="Q11" s="3">
        <f t="shared" si="3"/>
        <v>-1642.9779420042232</v>
      </c>
      <c r="R11" s="3">
        <f t="shared" si="3"/>
        <v>-1279.5853195413329</v>
      </c>
      <c r="S11" s="3">
        <f t="shared" si="3"/>
        <v>-981.9798785527182</v>
      </c>
      <c r="T11" s="3">
        <f t="shared" si="3"/>
        <v>-742.7887302357012</v>
      </c>
      <c r="U11" s="3">
        <f t="shared" si="3"/>
        <v>-554.0164022539866</v>
      </c>
      <c r="V11" s="3">
        <f t="shared" si="3"/>
        <v>-407.6265952639087</v>
      </c>
      <c r="W11" s="3">
        <f t="shared" si="3"/>
        <v>-295.99802645845284</v>
      </c>
      <c r="X11" s="3">
        <f t="shared" si="3"/>
        <v>-212.23444501382255</v>
      </c>
      <c r="Y11" s="3">
        <f t="shared" si="3"/>
        <v>-150.33643939106742</v>
      </c>
      <c r="AA11" s="4" t="s">
        <v>12</v>
      </c>
      <c r="AB11" s="4">
        <v>1</v>
      </c>
      <c r="AD11" s="3">
        <f t="shared" si="27"/>
        <v>88</v>
      </c>
      <c r="AE11" s="3">
        <f t="shared" si="28"/>
        <v>8027.014246402265</v>
      </c>
      <c r="AF11" s="3">
        <f t="shared" si="4"/>
        <v>7066.817964506401</v>
      </c>
      <c r="AG11" s="3">
        <f t="shared" si="4"/>
        <v>6135.161950885373</v>
      </c>
      <c r="AH11" s="3">
        <f t="shared" si="4"/>
        <v>5244.487081647345</v>
      </c>
      <c r="AI11" s="3">
        <f t="shared" si="4"/>
        <v>4408.236211410283</v>
      </c>
      <c r="AJ11" s="3">
        <f t="shared" si="4"/>
        <v>3639.28858085757</v>
      </c>
      <c r="AK11" s="3">
        <f t="shared" si="4"/>
        <v>2948.3176934199837</v>
      </c>
      <c r="AL11" s="3">
        <f t="shared" si="4"/>
        <v>2342.4589908331727</v>
      </c>
      <c r="AM11" s="3">
        <f t="shared" si="4"/>
        <v>1824.5822536553678</v>
      </c>
      <c r="AN11" s="3">
        <f t="shared" si="4"/>
        <v>1393.1517335215249</v>
      </c>
      <c r="AO11" s="3">
        <f t="shared" si="4"/>
        <v>1042.8773943432298</v>
      </c>
      <c r="AP11" s="3">
        <f t="shared" si="4"/>
        <v>765.5760135846085</v>
      </c>
      <c r="AQ11" s="3">
        <f t="shared" si="4"/>
        <v>551.3815163154495</v>
      </c>
      <c r="AR11" s="3">
        <f t="shared" si="4"/>
        <v>389.81952858536624</v>
      </c>
      <c r="AS11" s="3">
        <f t="shared" si="4"/>
        <v>270.7049673179017</v>
      </c>
      <c r="AT11" s="3">
        <f t="shared" si="4"/>
        <v>184.77681697344315</v>
      </c>
      <c r="AU11" s="3">
        <f t="shared" si="4"/>
        <v>124.05936922355932</v>
      </c>
      <c r="AV11" s="3">
        <f t="shared" si="4"/>
        <v>81.9903376793061</v>
      </c>
      <c r="AW11" s="3">
        <f t="shared" si="4"/>
        <v>53.378903502890125</v>
      </c>
      <c r="AX11" s="3">
        <f t="shared" si="4"/>
        <v>34.258778900737525</v>
      </c>
      <c r="AY11" s="3">
        <f t="shared" si="4"/>
        <v>21.691328558007058</v>
      </c>
      <c r="BB11" s="3">
        <f t="shared" si="29"/>
        <v>88</v>
      </c>
      <c r="BC11" s="7">
        <f t="shared" si="5"/>
        <v>-1839.2854278067025</v>
      </c>
      <c r="BD11" s="7">
        <f t="shared" si="6"/>
        <v>-1812.2556526358312</v>
      </c>
      <c r="BE11" s="7">
        <f t="shared" si="7"/>
        <v>-1767.0921127238944</v>
      </c>
      <c r="BF11" s="7">
        <f t="shared" si="8"/>
        <v>-1697.632134029096</v>
      </c>
      <c r="BG11" s="7">
        <f t="shared" si="9"/>
        <v>-1598.5589288492192</v>
      </c>
      <c r="BH11" s="7">
        <f t="shared" si="10"/>
        <v>-1466.625109230139</v>
      </c>
      <c r="BI11" s="7">
        <f t="shared" si="11"/>
        <v>-1301.6103324487049</v>
      </c>
      <c r="BJ11" s="7">
        <f t="shared" si="12"/>
        <v>-1106.7189084060665</v>
      </c>
      <c r="BK11" s="7">
        <f t="shared" si="13"/>
        <v>-888.2853564558645</v>
      </c>
      <c r="BL11" s="7">
        <f t="shared" si="14"/>
        <v>-654.9943253412821</v>
      </c>
      <c r="BM11" s="7">
        <f t="shared" si="15"/>
        <v>-416.5785613244898</v>
      </c>
      <c r="BN11" s="7">
        <f t="shared" si="16"/>
        <v>-182.6736225618788</v>
      </c>
      <c r="BO11" s="7">
        <f t="shared" si="17"/>
        <v>38.40357431122629</v>
      </c>
      <c r="BP11" s="7">
        <f t="shared" si="18"/>
        <v>240.23420904403338</v>
      </c>
      <c r="BQ11" s="7">
        <f t="shared" si="19"/>
        <v>418.7250887651835</v>
      </c>
      <c r="BR11" s="7">
        <f t="shared" si="20"/>
        <v>571.9880867377419</v>
      </c>
      <c r="BS11" s="7">
        <f t="shared" si="21"/>
        <v>700.0429669695727</v>
      </c>
      <c r="BT11" s="7">
        <f t="shared" si="22"/>
        <v>804.3637424153974</v>
      </c>
      <c r="BU11" s="7">
        <f t="shared" si="23"/>
        <v>887.3808770444375</v>
      </c>
      <c r="BV11" s="7">
        <f t="shared" si="24"/>
        <v>952.024333886915</v>
      </c>
      <c r="BW11" s="7">
        <f t="shared" si="25"/>
        <v>1001.3548891669398</v>
      </c>
    </row>
    <row r="12" spans="1:75" ht="14.25">
      <c r="A12" s="4" t="s">
        <v>3</v>
      </c>
      <c r="B12" s="3">
        <f>PMBS($B$2,$B$3,$B$6,$B$7,$B$5,$B$4)</f>
        <v>2491.3245658481937</v>
      </c>
      <c r="D12" s="3">
        <f t="shared" si="30"/>
        <v>84</v>
      </c>
      <c r="E12" s="3">
        <f t="shared" si="26"/>
        <v>-10995.144091791579</v>
      </c>
      <c r="F12" s="3">
        <f t="shared" si="3"/>
        <v>-10006.267505379303</v>
      </c>
      <c r="G12" s="3">
        <f t="shared" si="3"/>
        <v>-9026.8901869373</v>
      </c>
      <c r="H12" s="3">
        <f t="shared" si="3"/>
        <v>-8063.121549510775</v>
      </c>
      <c r="I12" s="3">
        <f t="shared" si="3"/>
        <v>-7123.055203065323</v>
      </c>
      <c r="J12" s="3">
        <f t="shared" si="3"/>
        <v>-6216.479293742181</v>
      </c>
      <c r="K12" s="3">
        <f t="shared" si="3"/>
        <v>-5354.202524305318</v>
      </c>
      <c r="L12" s="3">
        <f t="shared" si="3"/>
        <v>-4547.078854469699</v>
      </c>
      <c r="M12" s="3">
        <f t="shared" si="3"/>
        <v>-3804.9020255732103</v>
      </c>
      <c r="N12" s="3">
        <f t="shared" si="3"/>
        <v>-3135.381749123324</v>
      </c>
      <c r="O12" s="3">
        <f t="shared" si="3"/>
        <v>-2543.39677978884</v>
      </c>
      <c r="P12" s="3">
        <f t="shared" si="3"/>
        <v>-2030.6473549645452</v>
      </c>
      <c r="Q12" s="3">
        <f t="shared" si="3"/>
        <v>-1595.6210929211302</v>
      </c>
      <c r="R12" s="3">
        <f t="shared" si="3"/>
        <v>-1234.1054005416809</v>
      </c>
      <c r="S12" s="3">
        <f t="shared" si="3"/>
        <v>-939.7072295695925</v>
      </c>
      <c r="T12" s="3">
        <f t="shared" si="3"/>
        <v>-704.6720896847291</v>
      </c>
      <c r="U12" s="3">
        <f t="shared" si="3"/>
        <v>-520.6035514538007</v>
      </c>
      <c r="V12" s="3">
        <f t="shared" si="3"/>
        <v>-379.09612311867477</v>
      </c>
      <c r="W12" s="3">
        <f t="shared" si="3"/>
        <v>-272.22501548469154</v>
      </c>
      <c r="X12" s="3">
        <f t="shared" si="3"/>
        <v>-192.87205372133985</v>
      </c>
      <c r="Y12" s="3">
        <f t="shared" si="3"/>
        <v>-134.89828312810596</v>
      </c>
      <c r="AA12" s="4" t="s">
        <v>3</v>
      </c>
      <c r="AB12" s="3">
        <f>PMBS($AB$2,$AB$3,$AB$6,$AB$7,$AB$5,$AB$4)</f>
        <v>1071.9387235937902</v>
      </c>
      <c r="AD12" s="3">
        <f t="shared" si="27"/>
        <v>84</v>
      </c>
      <c r="AE12" s="3">
        <f t="shared" si="28"/>
        <v>8022.426064731877</v>
      </c>
      <c r="AF12" s="3">
        <f t="shared" si="4"/>
        <v>7058.615623800339</v>
      </c>
      <c r="AG12" s="3">
        <f t="shared" si="4"/>
        <v>6122.112952550884</v>
      </c>
      <c r="AH12" s="3">
        <f t="shared" si="4"/>
        <v>5225.588061012801</v>
      </c>
      <c r="AI12" s="3">
        <f t="shared" si="4"/>
        <v>4382.9914388524085</v>
      </c>
      <c r="AJ12" s="3">
        <f t="shared" si="4"/>
        <v>3607.906041551021</v>
      </c>
      <c r="AK12" s="3">
        <f t="shared" si="4"/>
        <v>2911.754386958175</v>
      </c>
      <c r="AL12" s="3">
        <f t="shared" si="4"/>
        <v>2302.298458604768</v>
      </c>
      <c r="AM12" s="3">
        <f t="shared" si="4"/>
        <v>1782.784447182661</v>
      </c>
      <c r="AN12" s="3">
        <f t="shared" si="4"/>
        <v>1351.748025510935</v>
      </c>
      <c r="AO12" s="3">
        <f t="shared" si="4"/>
        <v>1003.6858026194404</v>
      </c>
      <c r="AP12" s="3">
        <f t="shared" si="4"/>
        <v>729.9991922451936</v>
      </c>
      <c r="AQ12" s="3">
        <f t="shared" si="4"/>
        <v>520.3102213022821</v>
      </c>
      <c r="AR12" s="3">
        <f t="shared" si="4"/>
        <v>363.6351158712805</v>
      </c>
      <c r="AS12" s="3">
        <f t="shared" si="4"/>
        <v>249.3559205028837</v>
      </c>
      <c r="AT12" s="3">
        <f t="shared" si="4"/>
        <v>167.89478562427848</v>
      </c>
      <c r="AU12" s="3">
        <f t="shared" si="4"/>
        <v>111.08317589776652</v>
      </c>
      <c r="AV12" s="3">
        <f t="shared" si="4"/>
        <v>72.27564214527456</v>
      </c>
      <c r="AW12" s="3">
        <f t="shared" si="4"/>
        <v>46.28183233365496</v>
      </c>
      <c r="AX12" s="3">
        <f t="shared" si="4"/>
        <v>29.19074174320599</v>
      </c>
      <c r="AY12" s="3">
        <f t="shared" si="4"/>
        <v>18.148139287033246</v>
      </c>
      <c r="BB12" s="3">
        <f t="shared" si="29"/>
        <v>84</v>
      </c>
      <c r="BC12" s="7">
        <f t="shared" si="5"/>
        <v>-1842.7180270597019</v>
      </c>
      <c r="BD12" s="7">
        <f t="shared" si="6"/>
        <v>-1817.651881578964</v>
      </c>
      <c r="BE12" s="7">
        <f t="shared" si="7"/>
        <v>-1774.7772343864162</v>
      </c>
      <c r="BF12" s="7">
        <f t="shared" si="8"/>
        <v>-1707.5334884979748</v>
      </c>
      <c r="BG12" s="7">
        <f t="shared" si="9"/>
        <v>-1610.063764212915</v>
      </c>
      <c r="BH12" s="7">
        <f t="shared" si="10"/>
        <v>-1478.5732521911596</v>
      </c>
      <c r="BI12" s="7">
        <f t="shared" si="11"/>
        <v>-1312.4481373471426</v>
      </c>
      <c r="BJ12" s="7">
        <f t="shared" si="12"/>
        <v>-1114.780395864931</v>
      </c>
      <c r="BK12" s="7">
        <f t="shared" si="13"/>
        <v>-892.1175783905492</v>
      </c>
      <c r="BL12" s="7">
        <f t="shared" si="14"/>
        <v>-653.6337236123891</v>
      </c>
      <c r="BM12" s="7">
        <f t="shared" si="15"/>
        <v>-409.7109771693995</v>
      </c>
      <c r="BN12" s="7">
        <f t="shared" si="16"/>
        <v>-170.6481627193516</v>
      </c>
      <c r="BO12" s="7">
        <f t="shared" si="17"/>
        <v>54.68912838115193</v>
      </c>
      <c r="BP12" s="7">
        <f t="shared" si="18"/>
        <v>259.52971532959964</v>
      </c>
      <c r="BQ12" s="7">
        <f t="shared" si="19"/>
        <v>439.64869093329116</v>
      </c>
      <c r="BR12" s="7">
        <f t="shared" si="20"/>
        <v>593.2226959395493</v>
      </c>
      <c r="BS12" s="7">
        <f t="shared" si="21"/>
        <v>720.4796244439658</v>
      </c>
      <c r="BT12" s="7">
        <f t="shared" si="22"/>
        <v>823.1795190265998</v>
      </c>
      <c r="BU12" s="7">
        <f t="shared" si="23"/>
        <v>904.0568168489635</v>
      </c>
      <c r="BV12" s="7">
        <f t="shared" si="24"/>
        <v>966.3186880218664</v>
      </c>
      <c r="BW12" s="7">
        <f t="shared" si="25"/>
        <v>1013.2498561589273</v>
      </c>
    </row>
    <row r="13" spans="1:75" ht="14.25">
      <c r="A13" s="4" t="s">
        <v>58</v>
      </c>
      <c r="B13" s="4">
        <v>2320</v>
      </c>
      <c r="D13" s="3">
        <f t="shared" si="30"/>
        <v>80</v>
      </c>
      <c r="E13" s="3">
        <f t="shared" si="26"/>
        <v>-10994.200997381602</v>
      </c>
      <c r="F13" s="3">
        <f t="shared" si="3"/>
        <v>-10003.775204687881</v>
      </c>
      <c r="G13" s="3">
        <f t="shared" si="3"/>
        <v>-9021.932605089667</v>
      </c>
      <c r="H13" s="3">
        <f t="shared" si="3"/>
        <v>-8054.579012174076</v>
      </c>
      <c r="I13" s="3">
        <f t="shared" si="3"/>
        <v>-7109.739975690012</v>
      </c>
      <c r="J13" s="3">
        <f t="shared" si="3"/>
        <v>-6197.336866747857</v>
      </c>
      <c r="K13" s="3">
        <f t="shared" si="3"/>
        <v>-5328.534607271751</v>
      </c>
      <c r="L13" s="3">
        <f t="shared" si="3"/>
        <v>-4514.729687706487</v>
      </c>
      <c r="M13" s="3">
        <f t="shared" si="3"/>
        <v>-3766.355726391179</v>
      </c>
      <c r="N13" s="3">
        <f t="shared" si="3"/>
        <v>-3091.742749380781</v>
      </c>
      <c r="O13" s="3">
        <f t="shared" si="3"/>
        <v>-2496.2584523091173</v>
      </c>
      <c r="P13" s="3">
        <f t="shared" si="3"/>
        <v>-1981.8845468523505</v>
      </c>
      <c r="Q13" s="3">
        <f t="shared" si="3"/>
        <v>-1547.153703019163</v>
      </c>
      <c r="R13" s="3">
        <f t="shared" si="3"/>
        <v>-1187.6800599227754</v>
      </c>
      <c r="S13" s="3">
        <f t="shared" si="3"/>
        <v>-896.735866885012</v>
      </c>
      <c r="T13" s="3">
        <f t="shared" si="3"/>
        <v>-666.1435146441399</v>
      </c>
      <c r="U13" s="3">
        <f t="shared" si="3"/>
        <v>-487.06533271202807</v>
      </c>
      <c r="V13" s="3">
        <f t="shared" si="3"/>
        <v>-350.6944188316711</v>
      </c>
      <c r="W13" s="3">
        <f t="shared" si="3"/>
        <v>-248.7817893796214</v>
      </c>
      <c r="X13" s="3">
        <f t="shared" si="3"/>
        <v>-173.97851017157427</v>
      </c>
      <c r="Y13" s="3">
        <f t="shared" si="3"/>
        <v>-120.00719285935202</v>
      </c>
      <c r="AA13" s="4" t="s">
        <v>58</v>
      </c>
      <c r="AB13" s="4">
        <v>1190</v>
      </c>
      <c r="AD13" s="3">
        <f t="shared" si="27"/>
        <v>80</v>
      </c>
      <c r="AE13" s="3">
        <f t="shared" si="28"/>
        <v>8018.193085185354</v>
      </c>
      <c r="AF13" s="3">
        <f t="shared" si="4"/>
        <v>7050.81593982179</v>
      </c>
      <c r="AG13" s="3">
        <f t="shared" si="4"/>
        <v>6109.423208780852</v>
      </c>
      <c r="AH13" s="3">
        <f t="shared" si="4"/>
        <v>5206.888387329327</v>
      </c>
      <c r="AI13" s="3">
        <f t="shared" si="4"/>
        <v>4357.679440023418</v>
      </c>
      <c r="AJ13" s="3">
        <f t="shared" si="4"/>
        <v>3576.1310845663793</v>
      </c>
      <c r="AK13" s="3">
        <f t="shared" si="4"/>
        <v>2874.4872339030917</v>
      </c>
      <c r="AL13" s="3">
        <f t="shared" si="4"/>
        <v>2261.2089197134555</v>
      </c>
      <c r="AM13" s="3">
        <f t="shared" si="4"/>
        <v>1739.9680424169346</v>
      </c>
      <c r="AN13" s="3">
        <f t="shared" si="4"/>
        <v>1309.3850323262595</v>
      </c>
      <c r="AO13" s="3">
        <f t="shared" si="4"/>
        <v>963.7207749918725</v>
      </c>
      <c r="AP13" s="3">
        <f t="shared" si="4"/>
        <v>693.9149996491687</v>
      </c>
      <c r="AQ13" s="3">
        <f t="shared" si="4"/>
        <v>489.02334507732394</v>
      </c>
      <c r="AR13" s="3">
        <f t="shared" si="4"/>
        <v>337.504423564068</v>
      </c>
      <c r="AS13" s="3">
        <f t="shared" si="4"/>
        <v>228.27447833842052</v>
      </c>
      <c r="AT13" s="3">
        <f t="shared" si="4"/>
        <v>151.4237866225776</v>
      </c>
      <c r="AU13" s="3">
        <f t="shared" si="4"/>
        <v>98.59145757919032</v>
      </c>
      <c r="AV13" s="3">
        <f t="shared" si="4"/>
        <v>63.05985384573091</v>
      </c>
      <c r="AW13" s="3">
        <f t="shared" si="4"/>
        <v>39.65511102228288</v>
      </c>
      <c r="AX13" s="3">
        <f t="shared" si="4"/>
        <v>24.538102679000758</v>
      </c>
      <c r="AY13" s="3">
        <f t="shared" si="4"/>
        <v>14.953286096614306</v>
      </c>
      <c r="BB13" s="3">
        <f t="shared" si="29"/>
        <v>80</v>
      </c>
      <c r="BC13" s="7">
        <f t="shared" si="5"/>
        <v>-1846.007912196248</v>
      </c>
      <c r="BD13" s="7">
        <f t="shared" si="6"/>
        <v>-1822.959264866091</v>
      </c>
      <c r="BE13" s="7">
        <f t="shared" si="7"/>
        <v>-1782.5093963088148</v>
      </c>
      <c r="BF13" s="7">
        <f t="shared" si="8"/>
        <v>-1717.6906248447485</v>
      </c>
      <c r="BG13" s="7">
        <f t="shared" si="9"/>
        <v>-1622.0605356665947</v>
      </c>
      <c r="BH13" s="7">
        <f t="shared" si="10"/>
        <v>-1491.2057821814778</v>
      </c>
      <c r="BI13" s="7">
        <f t="shared" si="11"/>
        <v>-1324.0473733686595</v>
      </c>
      <c r="BJ13" s="7">
        <f t="shared" si="12"/>
        <v>-1123.5207679930318</v>
      </c>
      <c r="BK13" s="7">
        <f t="shared" si="13"/>
        <v>-896.3876839742443</v>
      </c>
      <c r="BL13" s="7">
        <f t="shared" si="14"/>
        <v>-652.3577170545213</v>
      </c>
      <c r="BM13" s="7">
        <f t="shared" si="15"/>
        <v>-402.53767731724474</v>
      </c>
      <c r="BN13" s="7">
        <f t="shared" si="16"/>
        <v>-157.96954720318172</v>
      </c>
      <c r="BO13" s="7">
        <f t="shared" si="17"/>
        <v>71.86964205816093</v>
      </c>
      <c r="BP13" s="7">
        <f t="shared" si="18"/>
        <v>279.8243636412926</v>
      </c>
      <c r="BQ13" s="7">
        <f t="shared" si="19"/>
        <v>461.5386114534085</v>
      </c>
      <c r="BR13" s="7">
        <f t="shared" si="20"/>
        <v>615.2802719784377</v>
      </c>
      <c r="BS13" s="7">
        <f t="shared" si="21"/>
        <v>741.5261248671623</v>
      </c>
      <c r="BT13" s="7">
        <f t="shared" si="22"/>
        <v>842.3654350140598</v>
      </c>
      <c r="BU13" s="7">
        <f t="shared" si="23"/>
        <v>920.8733216426617</v>
      </c>
      <c r="BV13" s="7">
        <f t="shared" si="24"/>
        <v>980.5595925074267</v>
      </c>
      <c r="BW13" s="7">
        <f t="shared" si="25"/>
        <v>1024.9460932372622</v>
      </c>
    </row>
    <row r="14" spans="4:75" ht="14.25">
      <c r="D14" s="3">
        <f t="shared" si="30"/>
        <v>76</v>
      </c>
      <c r="E14" s="3">
        <f t="shared" si="26"/>
        <v>-10993.464196887213</v>
      </c>
      <c r="F14" s="3">
        <f t="shared" si="3"/>
        <v>-10001.598405512403</v>
      </c>
      <c r="G14" s="3">
        <f t="shared" si="3"/>
        <v>-9017.39676963701</v>
      </c>
      <c r="H14" s="3">
        <f t="shared" si="3"/>
        <v>-8046.52367556169</v>
      </c>
      <c r="I14" s="3">
        <f t="shared" si="3"/>
        <v>-7096.895072006635</v>
      </c>
      <c r="J14" s="3">
        <f t="shared" si="3"/>
        <v>-6178.535740232812</v>
      </c>
      <c r="K14" s="3">
        <f t="shared" si="3"/>
        <v>-5302.963000036943</v>
      </c>
      <c r="L14" s="3">
        <f t="shared" si="3"/>
        <v>-4482.144365798831</v>
      </c>
      <c r="M14" s="3">
        <f t="shared" si="3"/>
        <v>-3727.2090833813018</v>
      </c>
      <c r="N14" s="3">
        <f t="shared" si="3"/>
        <v>-3047.1757121763585</v>
      </c>
      <c r="O14" s="3">
        <f t="shared" si="3"/>
        <v>-2447.962788924622</v>
      </c>
      <c r="P14" s="3">
        <f t="shared" si="3"/>
        <v>-1931.873329081136</v>
      </c>
      <c r="Q14" s="3">
        <f t="shared" si="3"/>
        <v>-1497.4951275681578</v>
      </c>
      <c r="R14" s="3">
        <f t="shared" si="3"/>
        <v>-1140.250119416025</v>
      </c>
      <c r="S14" s="3">
        <f t="shared" si="3"/>
        <v>-853.0365310107027</v>
      </c>
      <c r="T14" s="3">
        <f t="shared" si="3"/>
        <v>-627.2052960762448</v>
      </c>
      <c r="U14" s="3">
        <f t="shared" si="3"/>
        <v>-453.43126031292104</v>
      </c>
      <c r="V14" s="3">
        <f t="shared" si="3"/>
        <v>-322.470015673066</v>
      </c>
      <c r="W14" s="3">
        <f t="shared" si="3"/>
        <v>-225.7262634789122</v>
      </c>
      <c r="X14" s="3">
        <f t="shared" si="3"/>
        <v>-155.61215150290172</v>
      </c>
      <c r="Y14" s="3">
        <f t="shared" si="3"/>
        <v>-105.71502853663264</v>
      </c>
      <c r="AD14" s="3">
        <f t="shared" si="27"/>
        <v>76</v>
      </c>
      <c r="AE14" s="3">
        <f t="shared" si="28"/>
        <v>8014.328161088961</v>
      </c>
      <c r="AF14" s="3">
        <f t="shared" si="4"/>
        <v>7043.448203036416</v>
      </c>
      <c r="AG14" s="3">
        <f t="shared" si="4"/>
        <v>6097.134449686728</v>
      </c>
      <c r="AH14" s="3">
        <f t="shared" si="4"/>
        <v>5188.429968731929</v>
      </c>
      <c r="AI14" s="3">
        <f t="shared" si="4"/>
        <v>4332.3257161558795</v>
      </c>
      <c r="AJ14" s="3">
        <f t="shared" si="4"/>
        <v>3543.9590463376044</v>
      </c>
      <c r="AK14" s="3">
        <f t="shared" si="4"/>
        <v>2836.4770203208755</v>
      </c>
      <c r="AL14" s="3">
        <f t="shared" si="4"/>
        <v>2219.1240049579174</v>
      </c>
      <c r="AM14" s="3">
        <f t="shared" si="4"/>
        <v>1696.0558941027703</v>
      </c>
      <c r="AN14" s="3">
        <f t="shared" si="4"/>
        <v>1265.9939917478114</v>
      </c>
      <c r="AO14" s="3">
        <f t="shared" si="4"/>
        <v>922.9373278333369</v>
      </c>
      <c r="AP14" s="3">
        <f t="shared" si="4"/>
        <v>657.3097030724803</v>
      </c>
      <c r="AQ14" s="3">
        <f t="shared" si="4"/>
        <v>457.53719426423504</v>
      </c>
      <c r="AR14" s="3">
        <f t="shared" si="4"/>
        <v>311.46602361767236</v>
      </c>
      <c r="AS14" s="3">
        <f t="shared" si="4"/>
        <v>207.51065240208663</v>
      </c>
      <c r="AT14" s="3">
        <f t="shared" si="4"/>
        <v>135.4147660574722</v>
      </c>
      <c r="AU14" s="3">
        <f t="shared" si="4"/>
        <v>86.62817948947622</v>
      </c>
      <c r="AV14" s="3">
        <f t="shared" si="4"/>
        <v>54.37552835481961</v>
      </c>
      <c r="AW14" s="3">
        <f t="shared" si="4"/>
        <v>33.51871477524924</v>
      </c>
      <c r="AX14" s="3">
        <f t="shared" si="4"/>
        <v>20.309466326300765</v>
      </c>
      <c r="AY14" s="3">
        <f t="shared" si="4"/>
        <v>12.10653148777584</v>
      </c>
      <c r="BB14" s="3">
        <f t="shared" si="29"/>
        <v>76</v>
      </c>
      <c r="BC14" s="7">
        <f t="shared" si="5"/>
        <v>-1849.1360357982521</v>
      </c>
      <c r="BD14" s="7">
        <f t="shared" si="6"/>
        <v>-1828.1502024759866</v>
      </c>
      <c r="BE14" s="7">
        <f t="shared" si="7"/>
        <v>-1790.2623199502814</v>
      </c>
      <c r="BF14" s="7">
        <f t="shared" si="8"/>
        <v>-1728.0937068297608</v>
      </c>
      <c r="BG14" s="7">
        <f t="shared" si="9"/>
        <v>-1634.5693558507555</v>
      </c>
      <c r="BH14" s="7">
        <f t="shared" si="10"/>
        <v>-1504.5766938952074</v>
      </c>
      <c r="BI14" s="7">
        <f t="shared" si="11"/>
        <v>-1336.485979716068</v>
      </c>
      <c r="BJ14" s="7">
        <f t="shared" si="12"/>
        <v>-1133.0203608409138</v>
      </c>
      <c r="BK14" s="7">
        <f t="shared" si="13"/>
        <v>-901.1531892785315</v>
      </c>
      <c r="BL14" s="7">
        <f t="shared" si="14"/>
        <v>-651.1817204285471</v>
      </c>
      <c r="BM14" s="7">
        <f t="shared" si="15"/>
        <v>-395.02546109128525</v>
      </c>
      <c r="BN14" s="7">
        <f t="shared" si="16"/>
        <v>-144.56362600865577</v>
      </c>
      <c r="BO14" s="7">
        <f t="shared" si="17"/>
        <v>90.0420666960772</v>
      </c>
      <c r="BP14" s="7">
        <f t="shared" si="18"/>
        <v>301.2159042016474</v>
      </c>
      <c r="BQ14" s="7">
        <f t="shared" si="19"/>
        <v>484.47412139138396</v>
      </c>
      <c r="BR14" s="7">
        <f t="shared" si="20"/>
        <v>638.2094699812274</v>
      </c>
      <c r="BS14" s="7">
        <f t="shared" si="21"/>
        <v>763.1969191765552</v>
      </c>
      <c r="BT14" s="7">
        <f t="shared" si="22"/>
        <v>861.9055126817539</v>
      </c>
      <c r="BU14" s="7">
        <f t="shared" si="23"/>
        <v>937.7924512963373</v>
      </c>
      <c r="BV14" s="7">
        <f t="shared" si="24"/>
        <v>994.6973148233992</v>
      </c>
      <c r="BW14" s="7">
        <f t="shared" si="25"/>
        <v>1036.3915029511431</v>
      </c>
    </row>
    <row r="15" spans="4:75" ht="14.25">
      <c r="D15" s="3">
        <f t="shared" si="30"/>
        <v>72</v>
      </c>
      <c r="E15" s="3">
        <f t="shared" si="26"/>
        <v>-10992.925538628271</v>
      </c>
      <c r="F15" s="3">
        <f t="shared" si="3"/>
        <v>-9999.736464877646</v>
      </c>
      <c r="G15" s="3">
        <f t="shared" si="3"/>
        <v>-9013.296702747633</v>
      </c>
      <c r="H15" s="3">
        <f t="shared" si="3"/>
        <v>-8038.988616531504</v>
      </c>
      <c r="I15" s="3">
        <f t="shared" si="3"/>
        <v>-7084.570414340116</v>
      </c>
      <c r="J15" s="3">
        <f t="shared" si="3"/>
        <v>-6160.13226608394</v>
      </c>
      <c r="K15" s="3">
        <f t="shared" si="3"/>
        <v>-5277.534000516032</v>
      </c>
      <c r="L15" s="3">
        <f t="shared" si="3"/>
        <v>-4449.342020772627</v>
      </c>
      <c r="M15" s="3">
        <f t="shared" si="3"/>
        <v>-3687.4427587433856</v>
      </c>
      <c r="N15" s="3">
        <f t="shared" si="3"/>
        <v>-3001.6218696025717</v>
      </c>
      <c r="O15" s="3">
        <f t="shared" si="3"/>
        <v>-2398.421664924488</v>
      </c>
      <c r="P15" s="3">
        <f t="shared" si="3"/>
        <v>-1880.5140964036327</v>
      </c>
      <c r="Q15" s="3">
        <f t="shared" si="3"/>
        <v>-1446.5544420441092</v>
      </c>
      <c r="R15" s="3">
        <f t="shared" si="3"/>
        <v>-1091.7501507882353</v>
      </c>
      <c r="S15" s="3">
        <f t="shared" si="3"/>
        <v>-808.578959493323</v>
      </c>
      <c r="T15" s="3">
        <f t="shared" si="3"/>
        <v>-587.8636630745805</v>
      </c>
      <c r="U15" s="3">
        <f aca="true" t="shared" si="31" ref="U15:Y33">IF($D15&gt;0,PMBS(U$2,$B$3,$B$6,$B$7,$B$5,$D15)*$B$11,IF($D15=0,$B$11*MAX(0,-U$2+$B$3),0))</f>
        <v>-419.73825796781057</v>
      </c>
      <c r="V15" s="3">
        <f t="shared" si="31"/>
        <v>-294.48032065789084</v>
      </c>
      <c r="W15" s="3">
        <f t="shared" si="31"/>
        <v>-203.12477114997682</v>
      </c>
      <c r="X15" s="3">
        <f t="shared" si="31"/>
        <v>-137.83787907606757</v>
      </c>
      <c r="Y15" s="3">
        <f t="shared" si="31"/>
        <v>-92.07766322314819</v>
      </c>
      <c r="AD15" s="3">
        <f t="shared" si="27"/>
        <v>72</v>
      </c>
      <c r="AE15" s="3">
        <f t="shared" si="28"/>
        <v>8010.8427995926795</v>
      </c>
      <c r="AF15" s="3">
        <f t="shared" si="4"/>
        <v>7036.542778389339</v>
      </c>
      <c r="AG15" s="3">
        <f t="shared" si="4"/>
        <v>6085.292763107966</v>
      </c>
      <c r="AH15" s="3">
        <f t="shared" si="4"/>
        <v>5170.261322521204</v>
      </c>
      <c r="AI15" s="3">
        <f t="shared" si="4"/>
        <v>4306.961793037008</v>
      </c>
      <c r="AJ15" s="3">
        <f t="shared" si="4"/>
        <v>3511.387464743846</v>
      </c>
      <c r="AK15" s="3">
        <f t="shared" si="4"/>
        <v>2797.6811172057533</v>
      </c>
      <c r="AL15" s="3">
        <f t="shared" si="4"/>
        <v>2175.9690408232855</v>
      </c>
      <c r="AM15" s="3">
        <f t="shared" si="4"/>
        <v>1650.9605664297414</v>
      </c>
      <c r="AN15" s="3">
        <f t="shared" si="4"/>
        <v>1221.4975048459928</v>
      </c>
      <c r="AO15" s="3">
        <f t="shared" si="4"/>
        <v>881.2862451731235</v>
      </c>
      <c r="AP15" s="3">
        <f t="shared" si="4"/>
        <v>620.1706320118137</v>
      </c>
      <c r="AQ15" s="3">
        <f t="shared" si="4"/>
        <v>425.87345470371747</v>
      </c>
      <c r="AR15" s="3">
        <f t="shared" si="4"/>
        <v>285.56607061930663</v>
      </c>
      <c r="AS15" s="3">
        <f t="shared" si="4"/>
        <v>187.12195505282307</v>
      </c>
      <c r="AT15" s="3">
        <f t="shared" si="4"/>
        <v>119.9243826254783</v>
      </c>
      <c r="AU15" s="3">
        <f aca="true" t="shared" si="32" ref="AU15:AY33">IF($AD15&gt;0,PMBS(AU$2,$AB$3,$AB$6,$AB$7,$AB$5,$AD15)*$AB$11,IF($AD15=0,$AB$11*MAX(0,-AU$2+$AB$3),0))</f>
        <v>75.24043419824125</v>
      </c>
      <c r="AV15" s="3">
        <f t="shared" si="32"/>
        <v>46.2558148130222</v>
      </c>
      <c r="AW15" s="3">
        <f t="shared" si="32"/>
        <v>27.891288003917225</v>
      </c>
      <c r="AX15" s="3">
        <f t="shared" si="32"/>
        <v>16.511006831182215</v>
      </c>
      <c r="AY15" s="3">
        <f t="shared" si="32"/>
        <v>9.604876058603082</v>
      </c>
      <c r="BB15" s="3">
        <f t="shared" si="29"/>
        <v>72</v>
      </c>
      <c r="BC15" s="7">
        <f t="shared" si="5"/>
        <v>-1852.0827390355917</v>
      </c>
      <c r="BD15" s="7">
        <f t="shared" si="6"/>
        <v>-1833.1936864883064</v>
      </c>
      <c r="BE15" s="7">
        <f t="shared" si="7"/>
        <v>-1798.0039396396678</v>
      </c>
      <c r="BF15" s="7">
        <f t="shared" si="8"/>
        <v>-1738.7272940102994</v>
      </c>
      <c r="BG15" s="7">
        <f t="shared" si="9"/>
        <v>-1647.6086213031085</v>
      </c>
      <c r="BH15" s="7">
        <f t="shared" si="10"/>
        <v>-1518.7448013400935</v>
      </c>
      <c r="BI15" s="7">
        <f t="shared" si="11"/>
        <v>-1349.8528833102791</v>
      </c>
      <c r="BJ15" s="7">
        <f t="shared" si="12"/>
        <v>-1143.3729799493412</v>
      </c>
      <c r="BK15" s="7">
        <f t="shared" si="13"/>
        <v>-906.4821923136442</v>
      </c>
      <c r="BL15" s="7">
        <f t="shared" si="14"/>
        <v>-650.1243647565789</v>
      </c>
      <c r="BM15" s="7">
        <f t="shared" si="15"/>
        <v>-387.1354197513647</v>
      </c>
      <c r="BN15" s="7">
        <f t="shared" si="16"/>
        <v>-130.343464391819</v>
      </c>
      <c r="BO15" s="7">
        <f t="shared" si="17"/>
        <v>109.31901265960823</v>
      </c>
      <c r="BP15" s="7">
        <f t="shared" si="18"/>
        <v>323.81591983107137</v>
      </c>
      <c r="BQ15" s="7">
        <f t="shared" si="19"/>
        <v>508.5429955595</v>
      </c>
      <c r="BR15" s="7">
        <f t="shared" si="20"/>
        <v>662.0607195508978</v>
      </c>
      <c r="BS15" s="7">
        <f t="shared" si="21"/>
        <v>785.5021762304307</v>
      </c>
      <c r="BT15" s="7">
        <f t="shared" si="22"/>
        <v>881.7754941551311</v>
      </c>
      <c r="BU15" s="7">
        <f t="shared" si="23"/>
        <v>954.7665168539406</v>
      </c>
      <c r="BV15" s="7">
        <f t="shared" si="24"/>
        <v>1008.6731277551148</v>
      </c>
      <c r="BW15" s="7">
        <f t="shared" si="25"/>
        <v>1047.527212835455</v>
      </c>
    </row>
    <row r="16" spans="4:75" ht="14.25">
      <c r="D16" s="3">
        <f t="shared" si="30"/>
        <v>68</v>
      </c>
      <c r="E16" s="3">
        <f t="shared" si="26"/>
        <v>-10992.574759988565</v>
      </c>
      <c r="F16" s="3">
        <f t="shared" si="26"/>
        <v>-9998.185930327658</v>
      </c>
      <c r="G16" s="3">
        <f t="shared" si="26"/>
        <v>-9009.644332251308</v>
      </c>
      <c r="H16" s="3">
        <f t="shared" si="26"/>
        <v>-8032.007457220367</v>
      </c>
      <c r="I16" s="3">
        <f t="shared" si="26"/>
        <v>-7072.820435984184</v>
      </c>
      <c r="J16" s="3">
        <f t="shared" si="26"/>
        <v>-6142.190873009793</v>
      </c>
      <c r="K16" s="3">
        <f t="shared" si="26"/>
        <v>-5252.303093899172</v>
      </c>
      <c r="L16" s="3">
        <f t="shared" si="26"/>
        <v>-4416.3484185466405</v>
      </c>
      <c r="M16" s="3">
        <f t="shared" si="26"/>
        <v>-3647.038269754081</v>
      </c>
      <c r="N16" s="3">
        <f t="shared" si="26"/>
        <v>-2955.016293154513</v>
      </c>
      <c r="O16" s="3">
        <f t="shared" si="26"/>
        <v>-2347.535152848999</v>
      </c>
      <c r="P16" s="3">
        <f t="shared" si="26"/>
        <v>-1827.6932065414148</v>
      </c>
      <c r="Q16" s="3">
        <f t="shared" si="26"/>
        <v>-1394.2285105581686</v>
      </c>
      <c r="R16" s="3">
        <f t="shared" si="26"/>
        <v>-1042.107564175998</v>
      </c>
      <c r="S16" s="3">
        <f t="shared" si="26"/>
        <v>-763.3322093603128</v>
      </c>
      <c r="T16" s="3">
        <f t="shared" si="26"/>
        <v>-548.1301163000899</v>
      </c>
      <c r="U16" s="3">
        <f t="shared" si="31"/>
        <v>-386.0324998744436</v>
      </c>
      <c r="V16" s="3">
        <f t="shared" si="31"/>
        <v>-266.79340297235376</v>
      </c>
      <c r="W16" s="3">
        <f t="shared" si="31"/>
        <v>-181.0533695480808</v>
      </c>
      <c r="X16" s="3">
        <f t="shared" si="31"/>
        <v>-120.72777601805183</v>
      </c>
      <c r="Y16" s="3">
        <f t="shared" si="31"/>
        <v>-79.15492906937675</v>
      </c>
      <c r="AD16" s="3">
        <f t="shared" si="27"/>
        <v>68</v>
      </c>
      <c r="AE16" s="3">
        <f t="shared" si="28"/>
        <v>8007.746575989411</v>
      </c>
      <c r="AF16" s="3">
        <f t="shared" si="28"/>
        <v>7030.130727759879</v>
      </c>
      <c r="AG16" s="3">
        <f t="shared" si="28"/>
        <v>6073.948919699895</v>
      </c>
      <c r="AH16" s="3">
        <f t="shared" si="28"/>
        <v>5152.438716398472</v>
      </c>
      <c r="AI16" s="3">
        <f t="shared" si="28"/>
        <v>4281.626672980663</v>
      </c>
      <c r="AJ16" s="3">
        <f t="shared" si="28"/>
        <v>3478.4169690289928</v>
      </c>
      <c r="AK16" s="3">
        <f t="shared" si="28"/>
        <v>2758.0531514833892</v>
      </c>
      <c r="AL16" s="3">
        <f t="shared" si="28"/>
        <v>2131.659522001315</v>
      </c>
      <c r="AM16" s="3">
        <f t="shared" si="28"/>
        <v>1604.582301224793</v>
      </c>
      <c r="AN16" s="3">
        <f t="shared" si="28"/>
        <v>1175.8079403022239</v>
      </c>
      <c r="AO16" s="3">
        <f t="shared" si="28"/>
        <v>838.7135829219151</v>
      </c>
      <c r="AP16" s="3">
        <f t="shared" si="28"/>
        <v>582.4868790960118</v>
      </c>
      <c r="AQ16" s="3">
        <f t="shared" si="28"/>
        <v>394.060673509548</v>
      </c>
      <c r="AR16" s="3">
        <f t="shared" si="28"/>
        <v>259.8599252952563</v>
      </c>
      <c r="AS16" s="3">
        <f t="shared" si="28"/>
        <v>167.17461449761277</v>
      </c>
      <c r="AT16" s="3">
        <f t="shared" si="28"/>
        <v>105.01554003557112</v>
      </c>
      <c r="AU16" s="3">
        <f t="shared" si="32"/>
        <v>64.47831109203298</v>
      </c>
      <c r="AV16" s="3">
        <f t="shared" si="32"/>
        <v>38.7338774650666</v>
      </c>
      <c r="AW16" s="3">
        <f t="shared" si="32"/>
        <v>22.789394126972297</v>
      </c>
      <c r="AX16" s="3">
        <f t="shared" si="32"/>
        <v>13.145777488983299</v>
      </c>
      <c r="AY16" s="3">
        <f t="shared" si="32"/>
        <v>7.442063802726693</v>
      </c>
      <c r="BB16" s="3">
        <f t="shared" si="29"/>
        <v>68</v>
      </c>
      <c r="BC16" s="7">
        <f t="shared" si="5"/>
        <v>-1854.8281839991541</v>
      </c>
      <c r="BD16" s="7">
        <f t="shared" si="6"/>
        <v>-1838.055202567779</v>
      </c>
      <c r="BE16" s="7">
        <f t="shared" si="7"/>
        <v>-1805.695412551413</v>
      </c>
      <c r="BF16" s="7">
        <f t="shared" si="8"/>
        <v>-1749.5687408218946</v>
      </c>
      <c r="BG16" s="7">
        <f t="shared" si="9"/>
        <v>-1661.1937630035209</v>
      </c>
      <c r="BH16" s="7">
        <f t="shared" si="10"/>
        <v>-1533.7739039808002</v>
      </c>
      <c r="BI16" s="7">
        <f t="shared" si="11"/>
        <v>-1364.2499424157832</v>
      </c>
      <c r="BJ16" s="7">
        <f t="shared" si="12"/>
        <v>-1154.6888965453254</v>
      </c>
      <c r="BK16" s="7">
        <f t="shared" si="13"/>
        <v>-912.4559685292879</v>
      </c>
      <c r="BL16" s="7">
        <f t="shared" si="14"/>
        <v>-649.208352852289</v>
      </c>
      <c r="BM16" s="7">
        <f t="shared" si="15"/>
        <v>-378.82156992708406</v>
      </c>
      <c r="BN16" s="7">
        <f t="shared" si="16"/>
        <v>-115.20632744540308</v>
      </c>
      <c r="BO16" s="7">
        <f t="shared" si="17"/>
        <v>129.83216295137936</v>
      </c>
      <c r="BP16" s="7">
        <f t="shared" si="18"/>
        <v>347.75236111925824</v>
      </c>
      <c r="BQ16" s="7">
        <f t="shared" si="19"/>
        <v>533.8424051372999</v>
      </c>
      <c r="BR16" s="7">
        <f t="shared" si="20"/>
        <v>686.8854237354813</v>
      </c>
      <c r="BS16" s="7">
        <f t="shared" si="21"/>
        <v>808.4458112175894</v>
      </c>
      <c r="BT16" s="7">
        <f t="shared" si="22"/>
        <v>901.9404744927128</v>
      </c>
      <c r="BU16" s="7">
        <f t="shared" si="23"/>
        <v>971.7360245788914</v>
      </c>
      <c r="BV16" s="7">
        <f t="shared" si="24"/>
        <v>1022.4180014709314</v>
      </c>
      <c r="BW16" s="7">
        <f t="shared" si="25"/>
        <v>1058.2871347333498</v>
      </c>
    </row>
    <row r="17" spans="4:75" ht="14.25">
      <c r="D17" s="3">
        <f t="shared" si="30"/>
        <v>64</v>
      </c>
      <c r="E17" s="3">
        <f t="shared" si="26"/>
        <v>-10992.399382387004</v>
      </c>
      <c r="F17" s="3">
        <f t="shared" si="26"/>
        <v>-9996.9400265166</v>
      </c>
      <c r="G17" s="3">
        <f t="shared" si="26"/>
        <v>-9006.448663477931</v>
      </c>
      <c r="H17" s="3">
        <f t="shared" si="26"/>
        <v>-8025.613681978197</v>
      </c>
      <c r="I17" s="3">
        <f t="shared" si="26"/>
        <v>-7061.704163634313</v>
      </c>
      <c r="J17" s="3">
        <f t="shared" si="26"/>
        <v>-6124.785256168034</v>
      </c>
      <c r="K17" s="3">
        <f t="shared" si="26"/>
        <v>-5227.336957913234</v>
      </c>
      <c r="L17" s="3">
        <f t="shared" si="26"/>
        <v>-4383.197892149077</v>
      </c>
      <c r="M17" s="3">
        <f t="shared" si="26"/>
        <v>-3605.978821147921</v>
      </c>
      <c r="N17" s="3">
        <f t="shared" si="26"/>
        <v>-2907.287041695574</v>
      </c>
      <c r="O17" s="3">
        <f t="shared" si="26"/>
        <v>-2295.1891869732644</v>
      </c>
      <c r="P17" s="3">
        <f t="shared" si="26"/>
        <v>-1773.2800426196773</v>
      </c>
      <c r="Q17" s="3">
        <f t="shared" si="26"/>
        <v>-1340.3995618756144</v>
      </c>
      <c r="R17" s="3">
        <f t="shared" si="26"/>
        <v>-991.2415370185099</v>
      </c>
      <c r="S17" s="3">
        <f t="shared" si="26"/>
        <v>-717.2651914849321</v>
      </c>
      <c r="T17" s="3">
        <f t="shared" si="26"/>
        <v>-508.02322708259817</v>
      </c>
      <c r="U17" s="3">
        <f t="shared" si="31"/>
        <v>-352.37177563491696</v>
      </c>
      <c r="V17" s="3">
        <f t="shared" si="31"/>
        <v>-239.4901845372533</v>
      </c>
      <c r="W17" s="3">
        <f t="shared" si="31"/>
        <v>-159.59932506280984</v>
      </c>
      <c r="X17" s="3">
        <f t="shared" si="31"/>
        <v>-104.36167610435723</v>
      </c>
      <c r="Y17" s="3">
        <f t="shared" si="31"/>
        <v>-67.01035149170548</v>
      </c>
      <c r="AD17" s="3">
        <f t="shared" si="27"/>
        <v>64</v>
      </c>
      <c r="AE17" s="3">
        <f t="shared" si="28"/>
        <v>8005.046409600895</v>
      </c>
      <c r="AF17" s="3">
        <f t="shared" si="28"/>
        <v>7024.243236287708</v>
      </c>
      <c r="AG17" s="3">
        <f t="shared" si="28"/>
        <v>6063.158628192665</v>
      </c>
      <c r="AH17" s="3">
        <f t="shared" si="28"/>
        <v>5135.027509332569</v>
      </c>
      <c r="AI17" s="3">
        <f t="shared" si="28"/>
        <v>4256.368688367016</v>
      </c>
      <c r="AJ17" s="3">
        <f t="shared" si="28"/>
        <v>3445.0525040106804</v>
      </c>
      <c r="AK17" s="3">
        <f t="shared" si="28"/>
        <v>2717.5426774115367</v>
      </c>
      <c r="AL17" s="3">
        <f t="shared" si="28"/>
        <v>2086.099204038197</v>
      </c>
      <c r="AM17" s="3">
        <f t="shared" si="28"/>
        <v>1556.8064391909866</v>
      </c>
      <c r="AN17" s="3">
        <f t="shared" si="28"/>
        <v>1128.8254398184636</v>
      </c>
      <c r="AO17" s="3">
        <f t="shared" si="28"/>
        <v>795.1601282981046</v>
      </c>
      <c r="AP17" s="3">
        <f t="shared" si="28"/>
        <v>544.2502995209161</v>
      </c>
      <c r="AQ17" s="3">
        <f t="shared" si="28"/>
        <v>362.13619963167275</v>
      </c>
      <c r="AR17" s="3">
        <f t="shared" si="28"/>
        <v>234.41417281452232</v>
      </c>
      <c r="AS17" s="3">
        <f t="shared" si="28"/>
        <v>147.74497575708074</v>
      </c>
      <c r="AT17" s="3">
        <f t="shared" si="28"/>
        <v>90.75787482004421</v>
      </c>
      <c r="AU17" s="3">
        <f t="shared" si="32"/>
        <v>54.39456544378595</v>
      </c>
      <c r="AV17" s="3">
        <f t="shared" si="32"/>
        <v>31.842070912388408</v>
      </c>
      <c r="AW17" s="3">
        <f t="shared" si="32"/>
        <v>18.226564059973157</v>
      </c>
      <c r="AX17" s="3">
        <f t="shared" si="32"/>
        <v>10.21290934903169</v>
      </c>
      <c r="AY17" s="3">
        <f t="shared" si="32"/>
        <v>5.60806762334866</v>
      </c>
      <c r="BB17" s="3">
        <f t="shared" si="29"/>
        <v>64</v>
      </c>
      <c r="BC17" s="7">
        <f t="shared" si="5"/>
        <v>-1857.3529727861096</v>
      </c>
      <c r="BD17" s="7">
        <f t="shared" si="6"/>
        <v>-1842.6967902288925</v>
      </c>
      <c r="BE17" s="7">
        <f t="shared" si="7"/>
        <v>-1813.2900352852666</v>
      </c>
      <c r="BF17" s="7">
        <f t="shared" si="8"/>
        <v>-1760.5861726456278</v>
      </c>
      <c r="BG17" s="7">
        <f t="shared" si="9"/>
        <v>-1675.3354752672967</v>
      </c>
      <c r="BH17" s="7">
        <f t="shared" si="10"/>
        <v>-1549.7327521573534</v>
      </c>
      <c r="BI17" s="7">
        <f t="shared" si="11"/>
        <v>-1379.7942805016974</v>
      </c>
      <c r="BJ17" s="7">
        <f t="shared" si="12"/>
        <v>-1167.0986881108802</v>
      </c>
      <c r="BK17" s="7">
        <f t="shared" si="13"/>
        <v>-919.1723819569343</v>
      </c>
      <c r="BL17" s="7">
        <f t="shared" si="14"/>
        <v>-648.4616018771103</v>
      </c>
      <c r="BM17" s="7">
        <f t="shared" si="15"/>
        <v>-370.02905867515983</v>
      </c>
      <c r="BN17" s="7">
        <f t="shared" si="16"/>
        <v>-99.02974309876117</v>
      </c>
      <c r="BO17" s="7">
        <f t="shared" si="17"/>
        <v>151.73663775605837</v>
      </c>
      <c r="BP17" s="7">
        <f t="shared" si="18"/>
        <v>373.1726357960124</v>
      </c>
      <c r="BQ17" s="7">
        <f t="shared" si="19"/>
        <v>560.4797842721487</v>
      </c>
      <c r="BR17" s="7">
        <f t="shared" si="20"/>
        <v>712.734647737446</v>
      </c>
      <c r="BS17" s="7">
        <f t="shared" si="21"/>
        <v>832.022789808869</v>
      </c>
      <c r="BT17" s="7">
        <f t="shared" si="22"/>
        <v>922.3518863751351</v>
      </c>
      <c r="BU17" s="7">
        <f t="shared" si="23"/>
        <v>988.6272389971632</v>
      </c>
      <c r="BV17" s="7">
        <f t="shared" si="24"/>
        <v>1035.8512332446744</v>
      </c>
      <c r="BW17" s="7">
        <f t="shared" si="25"/>
        <v>1068.5977161316432</v>
      </c>
    </row>
    <row r="18" spans="4:75" ht="14.25">
      <c r="D18" s="3">
        <f t="shared" si="30"/>
        <v>60</v>
      </c>
      <c r="E18" s="3">
        <f t="shared" si="26"/>
        <v>-10992.38468443802</v>
      </c>
      <c r="F18" s="3">
        <f t="shared" si="26"/>
        <v>-9995.988127476405</v>
      </c>
      <c r="G18" s="3">
        <f t="shared" si="26"/>
        <v>-9003.714765581724</v>
      </c>
      <c r="H18" s="3">
        <f t="shared" si="26"/>
        <v>-8019.839653289113</v>
      </c>
      <c r="I18" s="3">
        <f t="shared" si="26"/>
        <v>-7051.285094846549</v>
      </c>
      <c r="J18" s="3">
        <f t="shared" si="26"/>
        <v>-6107.999687991403</v>
      </c>
      <c r="K18" s="3">
        <f t="shared" si="26"/>
        <v>-5202.715960420308</v>
      </c>
      <c r="L18" s="3">
        <f t="shared" si="26"/>
        <v>-4349.935909410557</v>
      </c>
      <c r="M18" s="3">
        <f t="shared" si="26"/>
        <v>-3564.250534099843</v>
      </c>
      <c r="N18" s="3">
        <f t="shared" si="26"/>
        <v>-2858.3541883162397</v>
      </c>
      <c r="O18" s="3">
        <f t="shared" si="26"/>
        <v>-2241.2525992405026</v>
      </c>
      <c r="P18" s="3">
        <f t="shared" si="26"/>
        <v>-1717.123234386374</v>
      </c>
      <c r="Q18" s="3">
        <f t="shared" si="26"/>
        <v>-1284.9321107033884</v>
      </c>
      <c r="R18" s="3">
        <f t="shared" si="26"/>
        <v>-939.0617575457036</v>
      </c>
      <c r="S18" s="3">
        <f t="shared" si="26"/>
        <v>-670.3475292478197</v>
      </c>
      <c r="T18" s="3">
        <f t="shared" si="26"/>
        <v>-467.57108784183856</v>
      </c>
      <c r="U18" s="3">
        <f t="shared" si="31"/>
        <v>-318.8285501778264</v>
      </c>
      <c r="V18" s="3">
        <f t="shared" si="31"/>
        <v>-212.66712452443926</v>
      </c>
      <c r="W18" s="3">
        <f t="shared" si="31"/>
        <v>-138.86277211080005</v>
      </c>
      <c r="X18" s="3">
        <f t="shared" si="31"/>
        <v>-88.82760264642229</v>
      </c>
      <c r="Y18" s="3">
        <f t="shared" si="31"/>
        <v>-55.710559681446284</v>
      </c>
      <c r="AD18" s="3">
        <f t="shared" si="27"/>
        <v>60</v>
      </c>
      <c r="AE18" s="3">
        <f t="shared" si="28"/>
        <v>8002.745684469548</v>
      </c>
      <c r="AF18" s="3">
        <f t="shared" si="28"/>
        <v>7018.910771658393</v>
      </c>
      <c r="AG18" s="3">
        <f t="shared" si="28"/>
        <v>6052.982653055882</v>
      </c>
      <c r="AH18" s="3">
        <f t="shared" si="28"/>
        <v>5118.10371324257</v>
      </c>
      <c r="AI18" s="3">
        <f t="shared" si="28"/>
        <v>4231.247883465869</v>
      </c>
      <c r="AJ18" s="3">
        <f t="shared" si="28"/>
        <v>3411.305028975039</v>
      </c>
      <c r="AK18" s="3">
        <f t="shared" si="28"/>
        <v>2676.09487808463</v>
      </c>
      <c r="AL18" s="3">
        <f t="shared" si="28"/>
        <v>2039.1776944952508</v>
      </c>
      <c r="AM18" s="3">
        <f t="shared" si="28"/>
        <v>1507.5001026745522</v>
      </c>
      <c r="AN18" s="3">
        <f t="shared" si="28"/>
        <v>1080.4353961022607</v>
      </c>
      <c r="AO18" s="3">
        <f t="shared" si="28"/>
        <v>750.5608286690003</v>
      </c>
      <c r="AP18" s="3">
        <f t="shared" si="28"/>
        <v>505.45694386864034</v>
      </c>
      <c r="AQ18" s="3">
        <f t="shared" si="28"/>
        <v>330.1487471131659</v>
      </c>
      <c r="AR18" s="3">
        <f t="shared" si="28"/>
        <v>209.30913954580456</v>
      </c>
      <c r="AS18" s="3">
        <f t="shared" si="28"/>
        <v>128.92109324284502</v>
      </c>
      <c r="AT18" s="3">
        <f t="shared" si="28"/>
        <v>77.22812792864147</v>
      </c>
      <c r="AU18" s="3">
        <f t="shared" si="32"/>
        <v>45.04398884720695</v>
      </c>
      <c r="AV18" s="3">
        <f t="shared" si="32"/>
        <v>25.610791111341314</v>
      </c>
      <c r="AW18" s="3">
        <f t="shared" si="32"/>
        <v>14.212108877074854</v>
      </c>
      <c r="AX18" s="3">
        <f t="shared" si="32"/>
        <v>7.706705887792083</v>
      </c>
      <c r="AY18" s="3">
        <f t="shared" si="32"/>
        <v>4.088587084863107</v>
      </c>
      <c r="BB18" s="3">
        <f t="shared" si="29"/>
        <v>60</v>
      </c>
      <c r="BC18" s="7">
        <f t="shared" si="5"/>
        <v>-1859.6389999684725</v>
      </c>
      <c r="BD18" s="7">
        <f t="shared" si="6"/>
        <v>-1847.0773558180117</v>
      </c>
      <c r="BE18" s="7">
        <f t="shared" si="7"/>
        <v>-1820.7321125258422</v>
      </c>
      <c r="BF18" s="7">
        <f t="shared" si="8"/>
        <v>-1771.735940046543</v>
      </c>
      <c r="BG18" s="7">
        <f t="shared" si="9"/>
        <v>-1690.0372113806807</v>
      </c>
      <c r="BH18" s="7">
        <f t="shared" si="10"/>
        <v>-1566.6946590163643</v>
      </c>
      <c r="BI18" s="7">
        <f t="shared" si="11"/>
        <v>-1396.6210823356778</v>
      </c>
      <c r="BJ18" s="7">
        <f t="shared" si="12"/>
        <v>-1180.7582149153059</v>
      </c>
      <c r="BK18" s="7">
        <f t="shared" si="13"/>
        <v>-926.750431425291</v>
      </c>
      <c r="BL18" s="7">
        <f t="shared" si="14"/>
        <v>-647.918792213979</v>
      </c>
      <c r="BM18" s="7">
        <f t="shared" si="15"/>
        <v>-360.6917705715023</v>
      </c>
      <c r="BN18" s="7">
        <f t="shared" si="16"/>
        <v>-81.66629051773361</v>
      </c>
      <c r="BO18" s="7">
        <f t="shared" si="17"/>
        <v>175.2166364097775</v>
      </c>
      <c r="BP18" s="7">
        <f t="shared" si="18"/>
        <v>400.24738200010097</v>
      </c>
      <c r="BQ18" s="7">
        <f t="shared" si="19"/>
        <v>588.5735639950253</v>
      </c>
      <c r="BR18" s="7">
        <f t="shared" si="20"/>
        <v>739.6570400868029</v>
      </c>
      <c r="BS18" s="7">
        <f t="shared" si="21"/>
        <v>856.2154386693805</v>
      </c>
      <c r="BT18" s="7">
        <f t="shared" si="22"/>
        <v>942.943666586902</v>
      </c>
      <c r="BU18" s="7">
        <f t="shared" si="23"/>
        <v>1005.349336766275</v>
      </c>
      <c r="BV18" s="7">
        <f t="shared" si="24"/>
        <v>1048.8791032413696</v>
      </c>
      <c r="BW18" s="7">
        <f t="shared" si="25"/>
        <v>1078.378027403417</v>
      </c>
    </row>
    <row r="19" spans="4:75" ht="14.25">
      <c r="D19" s="3">
        <f t="shared" si="30"/>
        <v>56</v>
      </c>
      <c r="E19" s="3">
        <f t="shared" si="26"/>
        <v>-10992.513791445912</v>
      </c>
      <c r="F19" s="3">
        <f t="shared" si="26"/>
        <v>-9995.315255499976</v>
      </c>
      <c r="G19" s="3">
        <f t="shared" si="26"/>
        <v>-9001.442558761875</v>
      </c>
      <c r="H19" s="3">
        <f t="shared" si="26"/>
        <v>-8014.715228002056</v>
      </c>
      <c r="I19" s="3">
        <f t="shared" si="26"/>
        <v>-7041.630741332596</v>
      </c>
      <c r="J19" s="3">
        <f t="shared" si="26"/>
        <v>-6091.930408991226</v>
      </c>
      <c r="K19" s="3">
        <f t="shared" si="26"/>
        <v>-5178.5372749703565</v>
      </c>
      <c r="L19" s="3">
        <f t="shared" si="26"/>
        <v>-4316.622516712563</v>
      </c>
      <c r="M19" s="3">
        <f t="shared" si="26"/>
        <v>-3521.8442679359796</v>
      </c>
      <c r="N19" s="3">
        <f t="shared" si="26"/>
        <v>-2808.1287256945616</v>
      </c>
      <c r="O19" s="3">
        <f t="shared" si="26"/>
        <v>-2185.5733073366937</v>
      </c>
      <c r="P19" s="3">
        <f t="shared" si="26"/>
        <v>-1659.0457235745416</v>
      </c>
      <c r="Q19" s="3">
        <f t="shared" si="26"/>
        <v>-1227.668994829255</v>
      </c>
      <c r="R19" s="3">
        <f t="shared" si="26"/>
        <v>-885.4669582282731</v>
      </c>
      <c r="S19" s="3">
        <f t="shared" si="26"/>
        <v>-622.5509177626354</v>
      </c>
      <c r="T19" s="3">
        <f t="shared" si="26"/>
        <v>-426.8146852255686</v>
      </c>
      <c r="U19" s="3">
        <f t="shared" si="31"/>
        <v>-285.4939520259204</v>
      </c>
      <c r="V19" s="3">
        <f t="shared" si="31"/>
        <v>-186.43950351503872</v>
      </c>
      <c r="W19" s="3">
        <f t="shared" si="31"/>
        <v>-118.95850794985427</v>
      </c>
      <c r="X19" s="3">
        <f t="shared" si="31"/>
        <v>-74.22194286791228</v>
      </c>
      <c r="Y19" s="3">
        <f t="shared" si="31"/>
        <v>-45.32421230349473</v>
      </c>
      <c r="AD19" s="3">
        <f t="shared" si="27"/>
        <v>56</v>
      </c>
      <c r="AE19" s="3">
        <f t="shared" si="28"/>
        <v>8000.8432068395705</v>
      </c>
      <c r="AF19" s="3">
        <f t="shared" si="28"/>
        <v>7014.161884878584</v>
      </c>
      <c r="AG19" s="3">
        <f t="shared" si="28"/>
        <v>6043.486687160017</v>
      </c>
      <c r="AH19" s="3">
        <f t="shared" si="28"/>
        <v>5101.755784043875</v>
      </c>
      <c r="AI19" s="3">
        <f t="shared" si="28"/>
        <v>4206.339094967134</v>
      </c>
      <c r="AJ19" s="3">
        <f t="shared" si="28"/>
        <v>3377.1938997053803</v>
      </c>
      <c r="AK19" s="3">
        <f t="shared" si="28"/>
        <v>2633.650352164441</v>
      </c>
      <c r="AL19" s="3">
        <f t="shared" si="28"/>
        <v>1990.767372481143</v>
      </c>
      <c r="AM19" s="3">
        <f t="shared" si="28"/>
        <v>1456.5078637479892</v>
      </c>
      <c r="AN19" s="3">
        <f t="shared" si="28"/>
        <v>1030.5052232359267</v>
      </c>
      <c r="AO19" s="3">
        <f t="shared" si="28"/>
        <v>704.844222940259</v>
      </c>
      <c r="AP19" s="3">
        <f t="shared" si="28"/>
        <v>466.1091285023431</v>
      </c>
      <c r="AQ19" s="3">
        <f t="shared" si="28"/>
        <v>298.1618126297126</v>
      </c>
      <c r="AR19" s="3">
        <f t="shared" si="28"/>
        <v>184.64203682334846</v>
      </c>
      <c r="AS19" s="3">
        <f t="shared" si="28"/>
        <v>110.8044980202958</v>
      </c>
      <c r="AT19" s="3">
        <f t="shared" si="28"/>
        <v>64.51028192394301</v>
      </c>
      <c r="AU19" s="3">
        <f t="shared" si="32"/>
        <v>36.48234201470382</v>
      </c>
      <c r="AV19" s="3">
        <f t="shared" si="32"/>
        <v>20.066906635689975</v>
      </c>
      <c r="AW19" s="3">
        <f t="shared" si="32"/>
        <v>10.74966829776946</v>
      </c>
      <c r="AX19" s="3">
        <f t="shared" si="32"/>
        <v>5.615660163743229</v>
      </c>
      <c r="AY19" s="3">
        <f t="shared" si="32"/>
        <v>2.864610600452167</v>
      </c>
      <c r="BB19" s="3">
        <f t="shared" si="29"/>
        <v>56</v>
      </c>
      <c r="BC19" s="7">
        <f t="shared" si="5"/>
        <v>-1861.6705846063414</v>
      </c>
      <c r="BD19" s="7">
        <f t="shared" si="6"/>
        <v>-1851.1533706213922</v>
      </c>
      <c r="BE19" s="7">
        <f t="shared" si="7"/>
        <v>-1827.9558716018582</v>
      </c>
      <c r="BF19" s="7">
        <f t="shared" si="8"/>
        <v>-1782.9594439581815</v>
      </c>
      <c r="BG19" s="7">
        <f t="shared" si="9"/>
        <v>-1705.291646365462</v>
      </c>
      <c r="BH19" s="7">
        <f t="shared" si="10"/>
        <v>-1584.7365092858454</v>
      </c>
      <c r="BI19" s="7">
        <f t="shared" si="11"/>
        <v>-1414.8869228059157</v>
      </c>
      <c r="BJ19" s="7">
        <f t="shared" si="12"/>
        <v>-1195.8551442314201</v>
      </c>
      <c r="BK19" s="7">
        <f t="shared" si="13"/>
        <v>-935.3364041879904</v>
      </c>
      <c r="BL19" s="7">
        <f t="shared" si="14"/>
        <v>-647.6235024586349</v>
      </c>
      <c r="BM19" s="7">
        <f t="shared" si="15"/>
        <v>-350.7290843964347</v>
      </c>
      <c r="BN19" s="7">
        <f t="shared" si="16"/>
        <v>-62.93659507219854</v>
      </c>
      <c r="BO19" s="7">
        <f t="shared" si="17"/>
        <v>200.4928178004575</v>
      </c>
      <c r="BP19" s="7">
        <f t="shared" si="18"/>
        <v>429.1750785950753</v>
      </c>
      <c r="BQ19" s="7">
        <f t="shared" si="19"/>
        <v>618.2535802576604</v>
      </c>
      <c r="BR19" s="7">
        <f t="shared" si="20"/>
        <v>767.6955966983744</v>
      </c>
      <c r="BS19" s="7">
        <f t="shared" si="21"/>
        <v>880.9883899887836</v>
      </c>
      <c r="BT19" s="7">
        <f t="shared" si="22"/>
        <v>963.6274031206513</v>
      </c>
      <c r="BU19" s="7">
        <f t="shared" si="23"/>
        <v>1021.7911603479151</v>
      </c>
      <c r="BV19" s="7">
        <f t="shared" si="24"/>
        <v>1061.3937172958308</v>
      </c>
      <c r="BW19" s="7">
        <f t="shared" si="25"/>
        <v>1087.5403982969574</v>
      </c>
    </row>
    <row r="20" spans="4:75" ht="14.25">
      <c r="D20" s="3">
        <f t="shared" si="30"/>
        <v>52</v>
      </c>
      <c r="E20" s="3">
        <f t="shared" si="26"/>
        <v>-10992.767926690754</v>
      </c>
      <c r="F20" s="3">
        <f t="shared" si="26"/>
        <v>-9994.901673306245</v>
      </c>
      <c r="G20" s="3">
        <f t="shared" si="26"/>
        <v>-8999.625409143566</v>
      </c>
      <c r="H20" s="3">
        <f t="shared" si="26"/>
        <v>-8010.265853484238</v>
      </c>
      <c r="I20" s="3">
        <f t="shared" si="26"/>
        <v>-7032.811643560613</v>
      </c>
      <c r="J20" s="3">
        <f t="shared" si="26"/>
        <v>-6076.68700366269</v>
      </c>
      <c r="K20" s="3">
        <f t="shared" si="26"/>
        <v>-5154.918764080983</v>
      </c>
      <c r="L20" s="3">
        <f t="shared" si="26"/>
        <v>-4283.337005953723</v>
      </c>
      <c r="M20" s="3">
        <f t="shared" si="26"/>
        <v>-3478.758340757162</v>
      </c>
      <c r="N20" s="3">
        <f t="shared" si="26"/>
        <v>-2756.511370078184</v>
      </c>
      <c r="O20" s="3">
        <f t="shared" si="26"/>
        <v>-2127.9733393929782</v>
      </c>
      <c r="P20" s="3">
        <f t="shared" si="26"/>
        <v>-1598.8382094310873</v>
      </c>
      <c r="Q20" s="3">
        <f t="shared" si="26"/>
        <v>-1168.4261975406007</v>
      </c>
      <c r="R20" s="3">
        <f t="shared" si="26"/>
        <v>-830.3432238060268</v>
      </c>
      <c r="S20" s="3">
        <f t="shared" si="26"/>
        <v>-573.8512650200319</v>
      </c>
      <c r="T20" s="3">
        <f t="shared" si="26"/>
        <v>-385.81259874440184</v>
      </c>
      <c r="U20" s="3">
        <f t="shared" si="31"/>
        <v>-252.48300877986094</v>
      </c>
      <c r="V20" s="3">
        <f t="shared" si="31"/>
        <v>-160.94541931741514</v>
      </c>
      <c r="W20" s="3">
        <f t="shared" si="31"/>
        <v>-100.01782690168102</v>
      </c>
      <c r="X20" s="3">
        <f t="shared" si="31"/>
        <v>-60.649139261551454</v>
      </c>
      <c r="Y20" s="3">
        <f t="shared" si="31"/>
        <v>-35.92020923557891</v>
      </c>
      <c r="AD20" s="3">
        <f t="shared" si="27"/>
        <v>52</v>
      </c>
      <c r="AE20" s="3">
        <f t="shared" si="28"/>
        <v>7999.332010599435</v>
      </c>
      <c r="AF20" s="3">
        <f t="shared" si="28"/>
        <v>7010.02153870853</v>
      </c>
      <c r="AG20" s="3">
        <f t="shared" si="28"/>
        <v>6034.740811335261</v>
      </c>
      <c r="AH20" s="3">
        <f t="shared" si="28"/>
        <v>5086.086620795777</v>
      </c>
      <c r="AI20" s="3">
        <f t="shared" si="28"/>
        <v>4181.735960109752</v>
      </c>
      <c r="AJ20" s="3">
        <f t="shared" si="28"/>
        <v>3342.750248322667</v>
      </c>
      <c r="AK20" s="3">
        <f t="shared" si="28"/>
        <v>2590.145086522938</v>
      </c>
      <c r="AL20" s="3">
        <f t="shared" si="28"/>
        <v>1940.7193943039238</v>
      </c>
      <c r="AM20" s="3">
        <f t="shared" si="28"/>
        <v>1403.645990299512</v>
      </c>
      <c r="AN20" s="3">
        <f t="shared" si="28"/>
        <v>978.8801622001192</v>
      </c>
      <c r="AO20" s="3">
        <f t="shared" si="28"/>
        <v>657.9319444562698</v>
      </c>
      <c r="AP20" s="3">
        <f t="shared" si="28"/>
        <v>426.21845824305547</v>
      </c>
      <c r="AQ20" s="3">
        <f t="shared" si="28"/>
        <v>266.2582771612633</v>
      </c>
      <c r="AR20" s="3">
        <f t="shared" si="28"/>
        <v>160.53088596309135</v>
      </c>
      <c r="AS20" s="3">
        <f t="shared" si="28"/>
        <v>93.51207702639294</v>
      </c>
      <c r="AT20" s="3">
        <f t="shared" si="28"/>
        <v>52.695272175132914</v>
      </c>
      <c r="AU20" s="3">
        <f t="shared" si="32"/>
        <v>28.764656144862897</v>
      </c>
      <c r="AV20" s="3">
        <f t="shared" si="32"/>
        <v>15.231659743155888</v>
      </c>
      <c r="AW20" s="3">
        <f t="shared" si="32"/>
        <v>7.835485226197704</v>
      </c>
      <c r="AX20" s="3">
        <f t="shared" si="32"/>
        <v>3.9214530596698864</v>
      </c>
      <c r="AY20" s="3">
        <f t="shared" si="32"/>
        <v>1.9121216881075895</v>
      </c>
      <c r="BB20" s="3">
        <f t="shared" si="29"/>
        <v>52</v>
      </c>
      <c r="BC20" s="7">
        <f t="shared" si="5"/>
        <v>-1863.435916091319</v>
      </c>
      <c r="BD20" s="7">
        <f t="shared" si="6"/>
        <v>-1854.8801345977154</v>
      </c>
      <c r="BE20" s="7">
        <f t="shared" si="7"/>
        <v>-1834.8845978083045</v>
      </c>
      <c r="BF20" s="7">
        <f t="shared" si="8"/>
        <v>-1794.1792326884606</v>
      </c>
      <c r="BG20" s="7">
        <f t="shared" si="9"/>
        <v>-1721.075683450861</v>
      </c>
      <c r="BH20" s="7">
        <f t="shared" si="10"/>
        <v>-1603.9367553400225</v>
      </c>
      <c r="BI20" s="7">
        <f t="shared" si="11"/>
        <v>-1434.7736775580452</v>
      </c>
      <c r="BJ20" s="7">
        <f t="shared" si="12"/>
        <v>-1212.617611649799</v>
      </c>
      <c r="BK20" s="7">
        <f t="shared" si="13"/>
        <v>-945.1123504576499</v>
      </c>
      <c r="BL20" s="7">
        <f t="shared" si="14"/>
        <v>-647.6312078780647</v>
      </c>
      <c r="BM20" s="7">
        <f t="shared" si="15"/>
        <v>-340.04139493670846</v>
      </c>
      <c r="BN20" s="7">
        <f t="shared" si="16"/>
        <v>-42.61975118803184</v>
      </c>
      <c r="BO20" s="7">
        <f t="shared" si="17"/>
        <v>227.83207962066263</v>
      </c>
      <c r="BP20" s="7">
        <f t="shared" si="18"/>
        <v>460.18766215706455</v>
      </c>
      <c r="BQ20" s="7">
        <f t="shared" si="19"/>
        <v>649.6608120063611</v>
      </c>
      <c r="BR20" s="7">
        <f t="shared" si="20"/>
        <v>796.8826734307311</v>
      </c>
      <c r="BS20" s="7">
        <f t="shared" si="21"/>
        <v>906.2816473650018</v>
      </c>
      <c r="BT20" s="7">
        <f t="shared" si="22"/>
        <v>984.2862404257407</v>
      </c>
      <c r="BU20" s="7">
        <f t="shared" si="23"/>
        <v>1037.8176583245167</v>
      </c>
      <c r="BV20" s="7">
        <f t="shared" si="24"/>
        <v>1073.2723137981184</v>
      </c>
      <c r="BW20" s="7">
        <f t="shared" si="25"/>
        <v>1095.9919124525286</v>
      </c>
    </row>
    <row r="21" spans="4:75" ht="14.25">
      <c r="D21" s="3">
        <f t="shared" si="30"/>
        <v>48</v>
      </c>
      <c r="E21" s="3">
        <f t="shared" si="26"/>
        <v>-10993.12687301439</v>
      </c>
      <c r="F21" s="3">
        <f t="shared" si="26"/>
        <v>-9994.72267079338</v>
      </c>
      <c r="G21" s="3">
        <f t="shared" si="26"/>
        <v>-8998.248578459403</v>
      </c>
      <c r="H21" s="3">
        <f t="shared" si="26"/>
        <v>-8006.510007346911</v>
      </c>
      <c r="I21" s="3">
        <f t="shared" si="26"/>
        <v>-7024.89956750855</v>
      </c>
      <c r="J21" s="3">
        <f t="shared" si="26"/>
        <v>-6062.393569057072</v>
      </c>
      <c r="K21" s="3">
        <f t="shared" si="26"/>
        <v>-5132.003796210625</v>
      </c>
      <c r="L21" s="3">
        <f t="shared" si="26"/>
        <v>-4250.1843088645255</v>
      </c>
      <c r="M21" s="3">
        <f t="shared" si="26"/>
        <v>-3435.0026367600367</v>
      </c>
      <c r="N21" s="3">
        <f t="shared" si="26"/>
        <v>-2703.3913284367845</v>
      </c>
      <c r="O21" s="3">
        <f t="shared" si="26"/>
        <v>-2068.242231636279</v>
      </c>
      <c r="P21" s="3">
        <f t="shared" si="26"/>
        <v>-1536.2502728044128</v>
      </c>
      <c r="Q21" s="3">
        <f t="shared" si="26"/>
        <v>-1106.9859686258787</v>
      </c>
      <c r="R21" s="3">
        <f t="shared" si="26"/>
        <v>-773.5620852271495</v>
      </c>
      <c r="S21" s="3">
        <f t="shared" si="26"/>
        <v>-524.2320731983473</v>
      </c>
      <c r="T21" s="3">
        <f t="shared" si="26"/>
        <v>-344.64763229447544</v>
      </c>
      <c r="U21" s="3">
        <f t="shared" si="31"/>
        <v>-219.9415645329027</v>
      </c>
      <c r="V21" s="3">
        <f t="shared" si="31"/>
        <v>-136.35059112264435</v>
      </c>
      <c r="W21" s="3">
        <f t="shared" si="31"/>
        <v>-82.19018718929715</v>
      </c>
      <c r="X21" s="3">
        <f t="shared" si="31"/>
        <v>-48.22054792561039</v>
      </c>
      <c r="Y21" s="3">
        <f t="shared" si="31"/>
        <v>-27.564869784544953</v>
      </c>
      <c r="AD21" s="3">
        <f t="shared" si="27"/>
        <v>48</v>
      </c>
      <c r="AE21" s="3">
        <f t="shared" si="28"/>
        <v>7998.198058640501</v>
      </c>
      <c r="AF21" s="3">
        <f t="shared" si="28"/>
        <v>7006.508830804061</v>
      </c>
      <c r="AG21" s="3">
        <f t="shared" si="28"/>
        <v>6026.818280919586</v>
      </c>
      <c r="AH21" s="3">
        <f t="shared" si="28"/>
        <v>5071.215688624157</v>
      </c>
      <c r="AI21" s="3">
        <f t="shared" si="28"/>
        <v>4157.556157341183</v>
      </c>
      <c r="AJ21" s="3">
        <f t="shared" si="28"/>
        <v>3308.021844646577</v>
      </c>
      <c r="AK21" s="3">
        <f t="shared" si="28"/>
        <v>2545.510798492116</v>
      </c>
      <c r="AL21" s="3">
        <f t="shared" si="28"/>
        <v>1888.858433605721</v>
      </c>
      <c r="AM21" s="3">
        <f t="shared" si="28"/>
        <v>1348.6946542100486</v>
      </c>
      <c r="AN21" s="3">
        <f t="shared" si="28"/>
        <v>925.3777470035893</v>
      </c>
      <c r="AO21" s="3">
        <f t="shared" si="28"/>
        <v>609.7384325403382</v>
      </c>
      <c r="AP21" s="3">
        <f t="shared" si="28"/>
        <v>385.81029604226296</v>
      </c>
      <c r="AQ21" s="3">
        <f t="shared" si="28"/>
        <v>234.54666563378396</v>
      </c>
      <c r="AR21" s="3">
        <f t="shared" si="28"/>
        <v>137.11939734992484</v>
      </c>
      <c r="AS21" s="3">
        <f t="shared" si="28"/>
        <v>77.17791299297573</v>
      </c>
      <c r="AT21" s="3">
        <f t="shared" si="28"/>
        <v>41.879965691834286</v>
      </c>
      <c r="AU21" s="3">
        <f t="shared" si="32"/>
        <v>21.942638908741174</v>
      </c>
      <c r="AV21" s="3">
        <f t="shared" si="32"/>
        <v>11.11792284653228</v>
      </c>
      <c r="AW21" s="3">
        <f t="shared" si="32"/>
        <v>5.456437625800106</v>
      </c>
      <c r="AX21" s="3">
        <f t="shared" si="32"/>
        <v>2.5980418006629122</v>
      </c>
      <c r="AY21" s="3">
        <f t="shared" si="32"/>
        <v>1.20206341881552</v>
      </c>
      <c r="BB21" s="3">
        <f t="shared" si="29"/>
        <v>48</v>
      </c>
      <c r="BC21" s="7">
        <f t="shared" si="5"/>
        <v>-1864.9288143738886</v>
      </c>
      <c r="BD21" s="7">
        <f t="shared" si="6"/>
        <v>-1858.2138399893192</v>
      </c>
      <c r="BE21" s="7">
        <f t="shared" si="7"/>
        <v>-1841.4302975398168</v>
      </c>
      <c r="BF21" s="7">
        <f t="shared" si="8"/>
        <v>-1805.2943187227538</v>
      </c>
      <c r="BG21" s="7">
        <f t="shared" si="9"/>
        <v>-1737.3434101673665</v>
      </c>
      <c r="BH21" s="7">
        <f t="shared" si="10"/>
        <v>-1624.3717244104955</v>
      </c>
      <c r="BI21" s="7">
        <f t="shared" si="11"/>
        <v>-1456.4929977185093</v>
      </c>
      <c r="BJ21" s="7">
        <f t="shared" si="12"/>
        <v>-1231.3258752588044</v>
      </c>
      <c r="BK21" s="7">
        <f t="shared" si="13"/>
        <v>-956.3079825499881</v>
      </c>
      <c r="BL21" s="7">
        <f t="shared" si="14"/>
        <v>-648.0135814331952</v>
      </c>
      <c r="BM21" s="7">
        <f t="shared" si="15"/>
        <v>-328.50379909594085</v>
      </c>
      <c r="BN21" s="7">
        <f t="shared" si="16"/>
        <v>-20.439976762149854</v>
      </c>
      <c r="BO21" s="7">
        <f t="shared" si="17"/>
        <v>257.5606970079052</v>
      </c>
      <c r="BP21" s="7">
        <f t="shared" si="18"/>
        <v>493.55731212277533</v>
      </c>
      <c r="BQ21" s="7">
        <f t="shared" si="19"/>
        <v>682.9458397946285</v>
      </c>
      <c r="BR21" s="7">
        <f t="shared" si="20"/>
        <v>827.2323333973588</v>
      </c>
      <c r="BS21" s="7">
        <f t="shared" si="21"/>
        <v>932.0010743758385</v>
      </c>
      <c r="BT21" s="7">
        <f t="shared" si="22"/>
        <v>1004.7673317238878</v>
      </c>
      <c r="BU21" s="7">
        <f t="shared" si="23"/>
        <v>1053.266250436503</v>
      </c>
      <c r="BV21" s="7">
        <f t="shared" si="24"/>
        <v>1084.3774938750526</v>
      </c>
      <c r="BW21" s="7">
        <f t="shared" si="25"/>
        <v>1103.6371936342707</v>
      </c>
    </row>
    <row r="22" spans="4:75" ht="14.25">
      <c r="D22" s="3">
        <f t="shared" si="30"/>
        <v>44</v>
      </c>
      <c r="E22" s="3">
        <f t="shared" si="26"/>
        <v>-10993.569686062525</v>
      </c>
      <c r="F22" s="3">
        <f t="shared" si="26"/>
        <v>-9994.748689810109</v>
      </c>
      <c r="G22" s="3">
        <f t="shared" si="26"/>
        <v>-8997.287648537025</v>
      </c>
      <c r="H22" s="3">
        <f t="shared" si="26"/>
        <v>-8003.4558490360505</v>
      </c>
      <c r="I22" s="3">
        <f t="shared" si="26"/>
        <v>-7017.964461886782</v>
      </c>
      <c r="J22" s="3">
        <f t="shared" si="26"/>
        <v>-6049.189308621819</v>
      </c>
      <c r="K22" s="3">
        <f t="shared" si="26"/>
        <v>-5109.967149993208</v>
      </c>
      <c r="L22" s="3">
        <f t="shared" si="26"/>
        <v>-4217.3038571839425</v>
      </c>
      <c r="M22" s="3">
        <f t="shared" si="26"/>
        <v>-3390.6048952604287</v>
      </c>
      <c r="N22" s="3">
        <f t="shared" si="26"/>
        <v>-2648.6451872696343</v>
      </c>
      <c r="O22" s="3">
        <f t="shared" si="26"/>
        <v>-2006.128101150156</v>
      </c>
      <c r="P22" s="3">
        <f t="shared" si="26"/>
        <v>-1470.9780869682509</v>
      </c>
      <c r="Q22" s="3">
        <f t="shared" si="26"/>
        <v>-1043.0875098705</v>
      </c>
      <c r="R22" s="3">
        <f t="shared" si="26"/>
        <v>-714.9784763196076</v>
      </c>
      <c r="S22" s="3">
        <f t="shared" si="26"/>
        <v>-473.68982405501083</v>
      </c>
      <c r="T22" s="3">
        <f t="shared" si="26"/>
        <v>-303.4363098598824</v>
      </c>
      <c r="U22" s="3">
        <f t="shared" si="31"/>
        <v>-188.05546521834776</v>
      </c>
      <c r="V22" s="3">
        <f t="shared" si="31"/>
        <v>-112.85400055962646</v>
      </c>
      <c r="W22" s="3">
        <f t="shared" si="31"/>
        <v>-65.64430230360381</v>
      </c>
      <c r="X22" s="3">
        <f t="shared" si="31"/>
        <v>-37.05191100429113</v>
      </c>
      <c r="Y22" s="3">
        <f t="shared" si="31"/>
        <v>-20.317646002104652</v>
      </c>
      <c r="AD22" s="3">
        <f t="shared" si="27"/>
        <v>44</v>
      </c>
      <c r="AE22" s="3">
        <f t="shared" si="28"/>
        <v>7997.418952827327</v>
      </c>
      <c r="AF22" s="3">
        <f t="shared" si="28"/>
        <v>7003.633975140085</v>
      </c>
      <c r="AG22" s="3">
        <f t="shared" si="28"/>
        <v>6019.7932434098075</v>
      </c>
      <c r="AH22" s="3">
        <f t="shared" si="28"/>
        <v>5057.281054317016</v>
      </c>
      <c r="AI22" s="3">
        <f t="shared" si="28"/>
        <v>4133.948277223673</v>
      </c>
      <c r="AJ22" s="3">
        <f t="shared" si="28"/>
        <v>3273.080197268293</v>
      </c>
      <c r="AK22" s="3">
        <f t="shared" si="28"/>
        <v>2499.67598595408</v>
      </c>
      <c r="AL22" s="3">
        <f t="shared" si="28"/>
        <v>1834.9756346391223</v>
      </c>
      <c r="AM22" s="3">
        <f t="shared" si="28"/>
        <v>1291.3871431418884</v>
      </c>
      <c r="AN22" s="3">
        <f t="shared" si="28"/>
        <v>869.7803739834599</v>
      </c>
      <c r="AO22" s="3">
        <f t="shared" si="28"/>
        <v>560.171121331101</v>
      </c>
      <c r="AP22" s="3">
        <f t="shared" si="28"/>
        <v>344.9304745626514</v>
      </c>
      <c r="AQ22" s="3">
        <f t="shared" si="28"/>
        <v>203.16974929576736</v>
      </c>
      <c r="AR22" s="3">
        <f t="shared" si="28"/>
        <v>114.58296775338476</v>
      </c>
      <c r="AS22" s="3">
        <f t="shared" si="28"/>
        <v>61.95476696776268</v>
      </c>
      <c r="AT22" s="3">
        <f t="shared" si="28"/>
        <v>32.16492451812485</v>
      </c>
      <c r="AU22" s="3">
        <f t="shared" si="32"/>
        <v>16.060839605608578</v>
      </c>
      <c r="AV22" s="3">
        <f t="shared" si="32"/>
        <v>7.726720984803023</v>
      </c>
      <c r="AW22" s="3">
        <f t="shared" si="32"/>
        <v>3.587938454253333</v>
      </c>
      <c r="AX22" s="3">
        <f t="shared" si="32"/>
        <v>1.611022399447009</v>
      </c>
      <c r="AY22" s="3">
        <f t="shared" si="32"/>
        <v>0.7007129216556613</v>
      </c>
      <c r="BB22" s="3">
        <f t="shared" si="29"/>
        <v>44</v>
      </c>
      <c r="BC22" s="7">
        <f t="shared" si="5"/>
        <v>-1866.1507332351975</v>
      </c>
      <c r="BD22" s="7">
        <f t="shared" si="6"/>
        <v>-1861.1147146700241</v>
      </c>
      <c r="BE22" s="7">
        <f t="shared" si="7"/>
        <v>-1847.4944051272178</v>
      </c>
      <c r="BF22" s="7">
        <f t="shared" si="8"/>
        <v>-1816.1747947190343</v>
      </c>
      <c r="BG22" s="7">
        <f t="shared" si="9"/>
        <v>-1754.016184663109</v>
      </c>
      <c r="BH22" s="7">
        <f t="shared" si="10"/>
        <v>-1646.1091113535258</v>
      </c>
      <c r="BI22" s="7">
        <f t="shared" si="11"/>
        <v>-1480.2911640391285</v>
      </c>
      <c r="BJ22" s="7">
        <f t="shared" si="12"/>
        <v>-1252.3282225448202</v>
      </c>
      <c r="BK22" s="7">
        <f t="shared" si="13"/>
        <v>-969.2177521185404</v>
      </c>
      <c r="BL22" s="7">
        <f t="shared" si="14"/>
        <v>-648.8648132861745</v>
      </c>
      <c r="BM22" s="7">
        <f t="shared" si="15"/>
        <v>-315.95697981905505</v>
      </c>
      <c r="BN22" s="7">
        <f t="shared" si="16"/>
        <v>3.952387594400534</v>
      </c>
      <c r="BO22" s="7">
        <f t="shared" si="17"/>
        <v>290.0822394252673</v>
      </c>
      <c r="BP22" s="7">
        <f t="shared" si="18"/>
        <v>529.6044914337772</v>
      </c>
      <c r="BQ22" s="7">
        <f t="shared" si="19"/>
        <v>718.2649429127518</v>
      </c>
      <c r="BR22" s="7">
        <f t="shared" si="20"/>
        <v>858.7286146582423</v>
      </c>
      <c r="BS22" s="7">
        <f t="shared" si="21"/>
        <v>958.0053743872609</v>
      </c>
      <c r="BT22" s="7">
        <f t="shared" si="22"/>
        <v>1024.8727204251763</v>
      </c>
      <c r="BU22" s="7">
        <f t="shared" si="23"/>
        <v>1067.9436361506496</v>
      </c>
      <c r="BV22" s="7">
        <f t="shared" si="24"/>
        <v>1094.559111395156</v>
      </c>
      <c r="BW22" s="7">
        <f t="shared" si="25"/>
        <v>1110.3830669195509</v>
      </c>
    </row>
    <row r="23" spans="4:75" ht="14.25">
      <c r="D23" s="3">
        <f t="shared" si="30"/>
        <v>40</v>
      </c>
      <c r="E23" s="3">
        <f t="shared" si="26"/>
        <v>-10994.075673842704</v>
      </c>
      <c r="F23" s="3">
        <f t="shared" si="26"/>
        <v>-9994.945972118043</v>
      </c>
      <c r="G23" s="3">
        <f t="shared" si="26"/>
        <v>-8996.707162278504</v>
      </c>
      <c r="H23" s="3">
        <f t="shared" si="26"/>
        <v>-8001.097008304932</v>
      </c>
      <c r="I23" s="3">
        <f t="shared" si="26"/>
        <v>-7012.069580295734</v>
      </c>
      <c r="J23" s="3">
        <f t="shared" si="26"/>
        <v>-6037.227873480017</v>
      </c>
      <c r="K23" s="3">
        <f t="shared" si="26"/>
        <v>-5089.022069215302</v>
      </c>
      <c r="L23" s="3">
        <f t="shared" si="26"/>
        <v>-4184.881995957385</v>
      </c>
      <c r="M23" s="3">
        <f t="shared" si="26"/>
        <v>-3345.6205107304704</v>
      </c>
      <c r="N23" s="3">
        <f t="shared" si="26"/>
        <v>-2592.136280224815</v>
      </c>
      <c r="O23" s="3">
        <f t="shared" si="26"/>
        <v>-1941.3253150119854</v>
      </c>
      <c r="P23" s="3">
        <f t="shared" si="26"/>
        <v>-1402.6469589978951</v>
      </c>
      <c r="Q23" s="3">
        <f t="shared" si="26"/>
        <v>-976.4140872424578</v>
      </c>
      <c r="R23" s="3">
        <f t="shared" si="26"/>
        <v>-654.4287817548138</v>
      </c>
      <c r="S23" s="3">
        <f t="shared" si="26"/>
        <v>-422.24267633999807</v>
      </c>
      <c r="T23" s="3">
        <f t="shared" si="26"/>
        <v>-262.3426873102244</v>
      </c>
      <c r="U23" s="3">
        <f t="shared" si="31"/>
        <v>-157.06277891482523</v>
      </c>
      <c r="V23" s="3">
        <f t="shared" si="31"/>
        <v>-90.69420978804919</v>
      </c>
      <c r="W23" s="3">
        <f t="shared" si="31"/>
        <v>-50.567885402903585</v>
      </c>
      <c r="X23" s="3">
        <f t="shared" si="31"/>
        <v>-27.25858570797641</v>
      </c>
      <c r="Y23" s="3">
        <f t="shared" si="31"/>
        <v>-14.224822406226338</v>
      </c>
      <c r="AD23" s="3">
        <f t="shared" si="27"/>
        <v>40</v>
      </c>
      <c r="AE23" s="3">
        <f t="shared" si="28"/>
        <v>7996.962870961299</v>
      </c>
      <c r="AF23" s="3">
        <f t="shared" si="28"/>
        <v>7001.394444687739</v>
      </c>
      <c r="AG23" s="3">
        <f t="shared" si="28"/>
        <v>6013.736797865742</v>
      </c>
      <c r="AH23" s="3">
        <f t="shared" si="28"/>
        <v>5044.440875407756</v>
      </c>
      <c r="AI23" s="3">
        <f t="shared" si="28"/>
        <v>4111.100817437691</v>
      </c>
      <c r="AJ23" s="3">
        <f t="shared" si="28"/>
        <v>3238.031107752253</v>
      </c>
      <c r="AK23" s="3">
        <f t="shared" si="28"/>
        <v>2452.56831924972</v>
      </c>
      <c r="AL23" s="3">
        <f t="shared" si="28"/>
        <v>1778.8189876182842</v>
      </c>
      <c r="AM23" s="3">
        <f t="shared" si="28"/>
        <v>1231.3945342398365</v>
      </c>
      <c r="AN23" s="3">
        <f t="shared" si="28"/>
        <v>811.8251243807372</v>
      </c>
      <c r="AO23" s="3">
        <f t="shared" si="28"/>
        <v>509.13163411589085</v>
      </c>
      <c r="AP23" s="3">
        <f t="shared" si="28"/>
        <v>303.65555829890855</v>
      </c>
      <c r="AQ23" s="3">
        <f t="shared" si="28"/>
        <v>172.3164810187891</v>
      </c>
      <c r="AR23" s="3">
        <f t="shared" si="28"/>
        <v>93.1358757432854</v>
      </c>
      <c r="AS23" s="3">
        <f t="shared" si="28"/>
        <v>48.01457551831459</v>
      </c>
      <c r="AT23" s="3">
        <f t="shared" si="28"/>
        <v>23.650205865450175</v>
      </c>
      <c r="AU23" s="3">
        <f t="shared" si="32"/>
        <v>11.151154098959296</v>
      </c>
      <c r="AV23" s="3">
        <f t="shared" si="32"/>
        <v>5.043019999524319</v>
      </c>
      <c r="AW23" s="3">
        <f t="shared" si="32"/>
        <v>2.191955013237802</v>
      </c>
      <c r="AX23" s="3">
        <f t="shared" si="32"/>
        <v>0.91754959453813</v>
      </c>
      <c r="AY23" s="3">
        <f t="shared" si="32"/>
        <v>0.3706471013342565</v>
      </c>
      <c r="BB23" s="3">
        <f t="shared" si="29"/>
        <v>40</v>
      </c>
      <c r="BC23" s="7">
        <f t="shared" si="5"/>
        <v>-1867.1128028814055</v>
      </c>
      <c r="BD23" s="7">
        <f t="shared" si="6"/>
        <v>-1863.5515274303034</v>
      </c>
      <c r="BE23" s="7">
        <f t="shared" si="7"/>
        <v>-1852.9703644127621</v>
      </c>
      <c r="BF23" s="7">
        <f t="shared" si="8"/>
        <v>-1826.6561328971766</v>
      </c>
      <c r="BG23" s="7">
        <f t="shared" si="9"/>
        <v>-1770.9687628580432</v>
      </c>
      <c r="BH23" s="7">
        <f t="shared" si="10"/>
        <v>-1669.1967657277637</v>
      </c>
      <c r="BI23" s="7">
        <f t="shared" si="11"/>
        <v>-1506.4537499655817</v>
      </c>
      <c r="BJ23" s="7">
        <f t="shared" si="12"/>
        <v>-1276.0630083391006</v>
      </c>
      <c r="BK23" s="7">
        <f t="shared" si="13"/>
        <v>-984.2259764906339</v>
      </c>
      <c r="BL23" s="7">
        <f t="shared" si="14"/>
        <v>-650.3111558440778</v>
      </c>
      <c r="BM23" s="7">
        <f t="shared" si="15"/>
        <v>-302.1936808960945</v>
      </c>
      <c r="BN23" s="7">
        <f t="shared" si="16"/>
        <v>31.00859930101342</v>
      </c>
      <c r="BO23" s="7">
        <f t="shared" si="17"/>
        <v>325.90239377633134</v>
      </c>
      <c r="BP23" s="7">
        <f t="shared" si="18"/>
        <v>568.7070939884716</v>
      </c>
      <c r="BQ23" s="7">
        <f t="shared" si="19"/>
        <v>755.7718991783165</v>
      </c>
      <c r="BR23" s="7">
        <f t="shared" si="20"/>
        <v>891.3075185552257</v>
      </c>
      <c r="BS23" s="7">
        <f t="shared" si="21"/>
        <v>984.0883751841338</v>
      </c>
      <c r="BT23" s="7">
        <f t="shared" si="22"/>
        <v>1044.3488102114752</v>
      </c>
      <c r="BU23" s="7">
        <f t="shared" si="23"/>
        <v>1081.6240696103341</v>
      </c>
      <c r="BV23" s="7">
        <f t="shared" si="24"/>
        <v>1103.6589638865617</v>
      </c>
      <c r="BW23" s="7">
        <f t="shared" si="25"/>
        <v>1116.1458246951079</v>
      </c>
    </row>
    <row r="24" spans="4:75" ht="14.25">
      <c r="D24" s="3">
        <f t="shared" si="30"/>
        <v>36</v>
      </c>
      <c r="E24" s="3">
        <f t="shared" si="26"/>
        <v>-10994.625599006948</v>
      </c>
      <c r="F24" s="3">
        <f t="shared" si="26"/>
        <v>-9995.277935574595</v>
      </c>
      <c r="G24" s="3">
        <f t="shared" si="26"/>
        <v>-8996.459908690707</v>
      </c>
      <c r="H24" s="3">
        <f t="shared" si="26"/>
        <v>-7999.407606400302</v>
      </c>
      <c r="I24" s="3">
        <f t="shared" si="26"/>
        <v>-7007.263976354472</v>
      </c>
      <c r="J24" s="3">
        <f t="shared" si="26"/>
        <v>-6026.674229772063</v>
      </c>
      <c r="K24" s="3">
        <f t="shared" si="26"/>
        <v>-5069.428249846602</v>
      </c>
      <c r="L24" s="3">
        <f t="shared" si="26"/>
        <v>-4153.169545557899</v>
      </c>
      <c r="M24" s="3">
        <f t="shared" si="26"/>
        <v>-3300.1481312395845</v>
      </c>
      <c r="N24" s="3">
        <f t="shared" si="26"/>
        <v>-2533.7153190164827</v>
      </c>
      <c r="O24" s="3">
        <f t="shared" si="26"/>
        <v>-1873.4570371239643</v>
      </c>
      <c r="P24" s="3">
        <f t="shared" si="26"/>
        <v>-1330.7857658358917</v>
      </c>
      <c r="Q24" s="3">
        <f t="shared" si="26"/>
        <v>-906.5747509102948</v>
      </c>
      <c r="R24" s="3">
        <f t="shared" si="26"/>
        <v>-591.7295525498757</v>
      </c>
      <c r="S24" s="3">
        <f t="shared" si="26"/>
        <v>-369.94478435660494</v>
      </c>
      <c r="T24" s="3">
        <f t="shared" si="26"/>
        <v>-221.59877914893877</v>
      </c>
      <c r="U24" s="3">
        <f t="shared" si="31"/>
        <v>-127.26998541930197</v>
      </c>
      <c r="V24" s="3">
        <f t="shared" si="31"/>
        <v>-70.15574202568041</v>
      </c>
      <c r="W24" s="3">
        <f t="shared" si="31"/>
        <v>-37.164627259922554</v>
      </c>
      <c r="X24" s="3">
        <f t="shared" si="31"/>
        <v>-18.947239140027136</v>
      </c>
      <c r="Y24" s="3">
        <f t="shared" si="31"/>
        <v>-9.31058604790502</v>
      </c>
      <c r="AD24" s="3">
        <f t="shared" si="27"/>
        <v>36</v>
      </c>
      <c r="AE24" s="3">
        <f t="shared" si="28"/>
        <v>7996.78810648897</v>
      </c>
      <c r="AF24" s="3">
        <f t="shared" si="28"/>
        <v>6999.770316043578</v>
      </c>
      <c r="AG24" s="3">
        <f t="shared" si="28"/>
        <v>6008.710553563844</v>
      </c>
      <c r="AH24" s="3">
        <f t="shared" si="28"/>
        <v>5032.873405981445</v>
      </c>
      <c r="AI24" s="3">
        <f t="shared" si="28"/>
        <v>4089.253844627907</v>
      </c>
      <c r="AJ24" s="3">
        <f t="shared" si="28"/>
        <v>3203.0306623546967</v>
      </c>
      <c r="AK24" s="3">
        <f t="shared" si="28"/>
        <v>2404.1195943853636</v>
      </c>
      <c r="AL24" s="3">
        <f t="shared" si="28"/>
        <v>1720.0798952748046</v>
      </c>
      <c r="AM24" s="3">
        <f t="shared" si="28"/>
        <v>1168.3032524396112</v>
      </c>
      <c r="AN24" s="3">
        <f t="shared" si="28"/>
        <v>751.1895095827695</v>
      </c>
      <c r="AO24" s="3">
        <f t="shared" si="28"/>
        <v>456.51903939536714</v>
      </c>
      <c r="AP24" s="3">
        <f t="shared" si="28"/>
        <v>262.1088687721085</v>
      </c>
      <c r="AQ24" s="3">
        <f t="shared" si="28"/>
        <v>142.23868011193554</v>
      </c>
      <c r="AR24" s="3">
        <f t="shared" si="28"/>
        <v>73.03948169515388</v>
      </c>
      <c r="AS24" s="3">
        <f t="shared" si="28"/>
        <v>35.54676658893209</v>
      </c>
      <c r="AT24" s="3">
        <f t="shared" si="28"/>
        <v>16.42807597380397</v>
      </c>
      <c r="AU24" s="3">
        <f t="shared" si="32"/>
        <v>7.225239268642497</v>
      </c>
      <c r="AV24" s="3">
        <f t="shared" si="32"/>
        <v>3.030997863042188</v>
      </c>
      <c r="AW24" s="3">
        <f t="shared" si="32"/>
        <v>1.2156273931877166</v>
      </c>
      <c r="AX24" s="3">
        <f t="shared" si="32"/>
        <v>0.4672109596753309</v>
      </c>
      <c r="AY24" s="3">
        <f t="shared" si="32"/>
        <v>0.1724750123338179</v>
      </c>
      <c r="BB24" s="3">
        <f t="shared" si="29"/>
        <v>36</v>
      </c>
      <c r="BC24" s="7">
        <f t="shared" si="5"/>
        <v>-1867.8374925179778</v>
      </c>
      <c r="BD24" s="7">
        <f t="shared" si="6"/>
        <v>-1865.5076195310176</v>
      </c>
      <c r="BE24" s="7">
        <f t="shared" si="7"/>
        <v>-1857.7493551268635</v>
      </c>
      <c r="BF24" s="7">
        <f t="shared" si="8"/>
        <v>-1836.534200418857</v>
      </c>
      <c r="BG24" s="7">
        <f t="shared" si="9"/>
        <v>-1788.0101317265653</v>
      </c>
      <c r="BH24" s="7">
        <f t="shared" si="10"/>
        <v>-1693.6435674173663</v>
      </c>
      <c r="BI24" s="7">
        <f t="shared" si="11"/>
        <v>-1535.3086554612382</v>
      </c>
      <c r="BJ24" s="7">
        <f t="shared" si="12"/>
        <v>-1303.0896502830947</v>
      </c>
      <c r="BK24" s="7">
        <f t="shared" si="13"/>
        <v>-1001.8448787999732</v>
      </c>
      <c r="BL24" s="7">
        <f t="shared" si="14"/>
        <v>-652.5258094337132</v>
      </c>
      <c r="BM24" s="7">
        <f t="shared" si="15"/>
        <v>-286.9379977285971</v>
      </c>
      <c r="BN24" s="7">
        <f t="shared" si="16"/>
        <v>61.323102936216856</v>
      </c>
      <c r="BO24" s="7">
        <f t="shared" si="17"/>
        <v>365.6639292016407</v>
      </c>
      <c r="BP24" s="7">
        <f t="shared" si="18"/>
        <v>611.3099291452781</v>
      </c>
      <c r="BQ24" s="7">
        <f t="shared" si="19"/>
        <v>795.6019822323271</v>
      </c>
      <c r="BR24" s="7">
        <f t="shared" si="20"/>
        <v>924.8292968248652</v>
      </c>
      <c r="BS24" s="7">
        <f t="shared" si="21"/>
        <v>1009.9552538493404</v>
      </c>
      <c r="BT24" s="7">
        <f t="shared" si="22"/>
        <v>1062.8752558373617</v>
      </c>
      <c r="BU24" s="7">
        <f t="shared" si="23"/>
        <v>1094.051000133265</v>
      </c>
      <c r="BV24" s="7">
        <f t="shared" si="24"/>
        <v>1111.5199718196482</v>
      </c>
      <c r="BW24" s="7">
        <f t="shared" si="25"/>
        <v>1120.861888964429</v>
      </c>
    </row>
    <row r="25" spans="4:75" ht="14.25">
      <c r="D25" s="3">
        <f t="shared" si="30"/>
        <v>32</v>
      </c>
      <c r="E25" s="3">
        <f t="shared" si="26"/>
        <v>-10995.202961170751</v>
      </c>
      <c r="F25" s="3">
        <f t="shared" si="26"/>
        <v>-9995.707435770772</v>
      </c>
      <c r="G25" s="3">
        <f t="shared" si="26"/>
        <v>-8996.487526144898</v>
      </c>
      <c r="H25" s="3">
        <f t="shared" si="26"/>
        <v>-7998.337002669607</v>
      </c>
      <c r="I25" s="3">
        <f t="shared" si="26"/>
        <v>-7003.571447535305</v>
      </c>
      <c r="J25" s="3">
        <f t="shared" si="26"/>
        <v>-6017.696901585936</v>
      </c>
      <c r="K25" s="3">
        <f t="shared" si="26"/>
        <v>-5051.49980141476</v>
      </c>
      <c r="L25" s="3">
        <f t="shared" si="26"/>
        <v>-4122.50680423883</v>
      </c>
      <c r="M25" s="3">
        <f t="shared" si="26"/>
        <v>-3254.355118988282</v>
      </c>
      <c r="N25" s="3">
        <f t="shared" si="26"/>
        <v>-2473.2240198223117</v>
      </c>
      <c r="O25" s="3">
        <f t="shared" si="26"/>
        <v>-1802.0498192689447</v>
      </c>
      <c r="P25" s="3">
        <f t="shared" si="26"/>
        <v>-1254.788148105581</v>
      </c>
      <c r="Q25" s="3">
        <f t="shared" si="26"/>
        <v>-833.0776515720954</v>
      </c>
      <c r="R25" s="3">
        <f t="shared" si="26"/>
        <v>-526.6782739781938</v>
      </c>
      <c r="S25" s="3">
        <f t="shared" si="26"/>
        <v>-316.91046022059163</v>
      </c>
      <c r="T25" s="3">
        <f t="shared" si="26"/>
        <v>-181.53528202031157</v>
      </c>
      <c r="U25" s="3">
        <f t="shared" si="31"/>
        <v>-99.07306360643997</v>
      </c>
      <c r="V25" s="3">
        <f t="shared" si="31"/>
        <v>-51.57387356496133</v>
      </c>
      <c r="W25" s="3">
        <f t="shared" si="31"/>
        <v>-25.645856686489537</v>
      </c>
      <c r="X25" s="3">
        <f t="shared" si="31"/>
        <v>-12.202173848896166</v>
      </c>
      <c r="Y25" s="3">
        <f t="shared" si="31"/>
        <v>-5.564984180525073</v>
      </c>
      <c r="AD25" s="3">
        <f t="shared" si="27"/>
        <v>32</v>
      </c>
      <c r="AE25" s="3">
        <f t="shared" si="28"/>
        <v>7996.843787809583</v>
      </c>
      <c r="AF25" s="3">
        <f t="shared" si="28"/>
        <v>6998.719196560116</v>
      </c>
      <c r="AG25" s="3">
        <f t="shared" si="28"/>
        <v>6004.756577651777</v>
      </c>
      <c r="AH25" s="3">
        <f t="shared" si="28"/>
        <v>5022.773676647001</v>
      </c>
      <c r="AI25" s="3">
        <f t="shared" si="28"/>
        <v>4068.7137124264373</v>
      </c>
      <c r="AJ25" s="3">
        <f t="shared" si="28"/>
        <v>3168.3099759131946</v>
      </c>
      <c r="AK25" s="3">
        <f t="shared" si="28"/>
        <v>2354.2756749041328</v>
      </c>
      <c r="AL25" s="3">
        <f t="shared" si="28"/>
        <v>1658.373963906175</v>
      </c>
      <c r="AM25" s="3">
        <f t="shared" si="28"/>
        <v>1101.581003814179</v>
      </c>
      <c r="AN25" s="3">
        <f t="shared" si="28"/>
        <v>687.4709951861569</v>
      </c>
      <c r="AO25" s="3">
        <f t="shared" si="28"/>
        <v>402.2373421051125</v>
      </c>
      <c r="AP25" s="3">
        <f t="shared" si="28"/>
        <v>220.48612302845686</v>
      </c>
      <c r="AQ25" s="3">
        <f t="shared" si="28"/>
        <v>113.27442063789067</v>
      </c>
      <c r="AR25" s="3">
        <f t="shared" si="28"/>
        <v>54.6105122139561</v>
      </c>
      <c r="AS25" s="3">
        <f t="shared" si="28"/>
        <v>24.752174015197397</v>
      </c>
      <c r="AT25" s="3">
        <f t="shared" si="28"/>
        <v>10.571046353385839</v>
      </c>
      <c r="AU25" s="3">
        <f t="shared" si="32"/>
        <v>4.2645974782147675</v>
      </c>
      <c r="AV25" s="3">
        <f t="shared" si="32"/>
        <v>1.629469696640271</v>
      </c>
      <c r="AW25" s="3">
        <f t="shared" si="32"/>
        <v>0.5912946257164791</v>
      </c>
      <c r="AX25" s="3">
        <f t="shared" si="32"/>
        <v>0.20433087364730618</v>
      </c>
      <c r="AY25" s="3">
        <f t="shared" si="32"/>
        <v>0.06742208148708295</v>
      </c>
      <c r="BB25" s="3">
        <f t="shared" si="29"/>
        <v>32</v>
      </c>
      <c r="BC25" s="7">
        <f t="shared" si="5"/>
        <v>-1868.3591733611684</v>
      </c>
      <c r="BD25" s="7">
        <f t="shared" si="6"/>
        <v>-1866.9882392106556</v>
      </c>
      <c r="BE25" s="7">
        <f t="shared" si="7"/>
        <v>-1861.730948493121</v>
      </c>
      <c r="BF25" s="7">
        <f t="shared" si="8"/>
        <v>-1845.563326022606</v>
      </c>
      <c r="BG25" s="7">
        <f t="shared" si="9"/>
        <v>-1804.857735108868</v>
      </c>
      <c r="BH25" s="7">
        <f t="shared" si="10"/>
        <v>-1719.3869256727412</v>
      </c>
      <c r="BI25" s="7">
        <f t="shared" si="11"/>
        <v>-1567.2241265106277</v>
      </c>
      <c r="BJ25" s="7">
        <f t="shared" si="12"/>
        <v>-1334.1328403326552</v>
      </c>
      <c r="BK25" s="7">
        <f t="shared" si="13"/>
        <v>-1022.7741151741029</v>
      </c>
      <c r="BL25" s="7">
        <f t="shared" si="14"/>
        <v>-655.7530246361548</v>
      </c>
      <c r="BM25" s="7">
        <f t="shared" si="15"/>
        <v>-269.8124771638322</v>
      </c>
      <c r="BN25" s="7">
        <f t="shared" si="16"/>
        <v>95.6979749228758</v>
      </c>
      <c r="BO25" s="7">
        <f t="shared" si="17"/>
        <v>410.19676906579525</v>
      </c>
      <c r="BP25" s="7">
        <f t="shared" si="18"/>
        <v>657.9322382357623</v>
      </c>
      <c r="BQ25" s="7">
        <f t="shared" si="19"/>
        <v>837.8417137946058</v>
      </c>
      <c r="BR25" s="7">
        <f t="shared" si="20"/>
        <v>959.0357643330744</v>
      </c>
      <c r="BS25" s="7">
        <f t="shared" si="21"/>
        <v>1035.191533871775</v>
      </c>
      <c r="BT25" s="7">
        <f t="shared" si="22"/>
        <v>1080.055596131679</v>
      </c>
      <c r="BU25" s="7">
        <f t="shared" si="23"/>
        <v>1104.9454379392268</v>
      </c>
      <c r="BV25" s="7">
        <f t="shared" si="24"/>
        <v>1118.0021570247513</v>
      </c>
      <c r="BW25" s="7">
        <f t="shared" si="25"/>
        <v>1124.502437900962</v>
      </c>
    </row>
    <row r="26" spans="4:75" ht="14.25">
      <c r="D26" s="3">
        <f t="shared" si="30"/>
        <v>28</v>
      </c>
      <c r="E26" s="3">
        <f t="shared" si="26"/>
        <v>-10995.795085754282</v>
      </c>
      <c r="F26" s="3">
        <f t="shared" si="26"/>
        <v>-9996.199876987754</v>
      </c>
      <c r="G26" s="3">
        <f t="shared" si="26"/>
        <v>-8996.723334389426</v>
      </c>
      <c r="H26" s="3">
        <f t="shared" si="26"/>
        <v>-7997.805555253373</v>
      </c>
      <c r="I26" s="3">
        <f t="shared" si="26"/>
        <v>-7000.975203921578</v>
      </c>
      <c r="J26" s="3">
        <f t="shared" si="26"/>
        <v>-6010.451932659922</v>
      </c>
      <c r="K26" s="3">
        <f t="shared" si="26"/>
        <v>-5035.610417722379</v>
      </c>
      <c r="L26" s="3">
        <f t="shared" si="26"/>
        <v>-4093.359066310284</v>
      </c>
      <c r="M26" s="3">
        <f t="shared" si="26"/>
        <v>-3208.5203491502107</v>
      </c>
      <c r="N26" s="3">
        <f t="shared" si="26"/>
        <v>-2410.5056533404604</v>
      </c>
      <c r="O26" s="3">
        <f t="shared" si="26"/>
        <v>-1726.4953815623994</v>
      </c>
      <c r="P26" s="3">
        <f t="shared" si="26"/>
        <v>-1173.850966792692</v>
      </c>
      <c r="Q26" s="3">
        <f t="shared" si="26"/>
        <v>-755.2897634366345</v>
      </c>
      <c r="R26" s="3">
        <f t="shared" si="26"/>
        <v>-459.0595176674324</v>
      </c>
      <c r="S26" s="3">
        <f t="shared" si="26"/>
        <v>-263.3562176441628</v>
      </c>
      <c r="T26" s="3">
        <f t="shared" si="26"/>
        <v>-142.6284969379626</v>
      </c>
      <c r="U26" s="3">
        <f t="shared" si="31"/>
        <v>-72.98372519559143</v>
      </c>
      <c r="V26" s="3">
        <f t="shared" si="31"/>
        <v>-35.33389239855023</v>
      </c>
      <c r="W26" s="3">
        <f t="shared" si="31"/>
        <v>-16.212442860184296</v>
      </c>
      <c r="X26" s="3">
        <f t="shared" si="31"/>
        <v>-7.063987182917458</v>
      </c>
      <c r="Y26" s="3">
        <f t="shared" si="31"/>
        <v>-2.9289815498132725</v>
      </c>
      <c r="AD26" s="3">
        <f t="shared" si="27"/>
        <v>28</v>
      </c>
      <c r="AE26" s="3">
        <f t="shared" si="28"/>
        <v>7997.072529674631</v>
      </c>
      <c r="AF26" s="3">
        <f t="shared" si="28"/>
        <v>6998.1718257902685</v>
      </c>
      <c r="AG26" s="3">
        <f t="shared" si="28"/>
        <v>6001.882533718563</v>
      </c>
      <c r="AH26" s="3">
        <f t="shared" si="28"/>
        <v>5014.343329347041</v>
      </c>
      <c r="AI26" s="3">
        <f t="shared" si="28"/>
        <v>4049.870424575998</v>
      </c>
      <c r="AJ26" s="3">
        <f t="shared" si="28"/>
        <v>3134.2143234078067</v>
      </c>
      <c r="AK26" s="3">
        <f t="shared" si="28"/>
        <v>2303.01646891977</v>
      </c>
      <c r="AL26" s="3">
        <f t="shared" si="28"/>
        <v>1593.2127926641333</v>
      </c>
      <c r="AM26" s="3">
        <f t="shared" si="28"/>
        <v>1030.5227486754156</v>
      </c>
      <c r="AN26" s="3">
        <f t="shared" si="28"/>
        <v>620.156745099388</v>
      </c>
      <c r="AO26" s="3">
        <f t="shared" si="28"/>
        <v>346.2118658905474</v>
      </c>
      <c r="AP26" s="3">
        <f t="shared" si="28"/>
        <v>179.0975902160726</v>
      </c>
      <c r="AQ26" s="3">
        <f t="shared" si="28"/>
        <v>85.88054590212232</v>
      </c>
      <c r="AR26" s="3">
        <f t="shared" si="28"/>
        <v>38.226715275856805</v>
      </c>
      <c r="AS26" s="3">
        <f t="shared" si="28"/>
        <v>15.828548658653858</v>
      </c>
      <c r="AT26" s="3">
        <f t="shared" si="28"/>
        <v>6.113252157041245</v>
      </c>
      <c r="AU26" s="3">
        <f t="shared" si="32"/>
        <v>2.2087944382179785</v>
      </c>
      <c r="AV26" s="3">
        <f t="shared" si="32"/>
        <v>0.7489671845048349</v>
      </c>
      <c r="AW26" s="3">
        <f t="shared" si="32"/>
        <v>0.2391112144064742</v>
      </c>
      <c r="AX26" s="3">
        <f t="shared" si="32"/>
        <v>0.07210600114043242</v>
      </c>
      <c r="AY26" s="3">
        <f t="shared" si="32"/>
        <v>0.020604314211938757</v>
      </c>
      <c r="BB26" s="3">
        <f t="shared" si="29"/>
        <v>28</v>
      </c>
      <c r="BC26" s="7">
        <f t="shared" si="5"/>
        <v>-1868.7225560796505</v>
      </c>
      <c r="BD26" s="7">
        <f t="shared" si="6"/>
        <v>-1868.0280511974852</v>
      </c>
      <c r="BE26" s="7">
        <f t="shared" si="7"/>
        <v>-1864.8408006708632</v>
      </c>
      <c r="BF26" s="7">
        <f t="shared" si="8"/>
        <v>-1853.4622259063326</v>
      </c>
      <c r="BG26" s="7">
        <f t="shared" si="9"/>
        <v>-1821.10477934558</v>
      </c>
      <c r="BH26" s="7">
        <f t="shared" si="10"/>
        <v>-1746.2376092521154</v>
      </c>
      <c r="BI26" s="7">
        <f t="shared" si="11"/>
        <v>-1602.5939488026088</v>
      </c>
      <c r="BJ26" s="7">
        <f t="shared" si="12"/>
        <v>-1370.1462736461508</v>
      </c>
      <c r="BK26" s="7">
        <f t="shared" si="13"/>
        <v>-1047.997600474795</v>
      </c>
      <c r="BL26" s="7">
        <f t="shared" si="14"/>
        <v>-660.3489082410724</v>
      </c>
      <c r="BM26" s="7">
        <f t="shared" si="15"/>
        <v>-250.283515671852</v>
      </c>
      <c r="BN26" s="7">
        <f t="shared" si="16"/>
        <v>135.2466234233807</v>
      </c>
      <c r="BO26" s="7">
        <f t="shared" si="17"/>
        <v>460.5907824654878</v>
      </c>
      <c r="BP26" s="7">
        <f t="shared" si="18"/>
        <v>709.1671976084244</v>
      </c>
      <c r="BQ26" s="7">
        <f t="shared" si="19"/>
        <v>882.4723310144909</v>
      </c>
      <c r="BR26" s="7">
        <f t="shared" si="20"/>
        <v>993.4847552190786</v>
      </c>
      <c r="BS26" s="7">
        <f t="shared" si="21"/>
        <v>1059.2250692426264</v>
      </c>
      <c r="BT26" s="7">
        <f t="shared" si="22"/>
        <v>1095.4150747859544</v>
      </c>
      <c r="BU26" s="7">
        <f t="shared" si="23"/>
        <v>1114.0266683542222</v>
      </c>
      <c r="BV26" s="7">
        <f t="shared" si="24"/>
        <v>1123.008118818223</v>
      </c>
      <c r="BW26" s="7">
        <f t="shared" si="25"/>
        <v>1127.0916227643988</v>
      </c>
    </row>
    <row r="27" spans="4:75" ht="14.25">
      <c r="D27" s="3">
        <f t="shared" si="30"/>
        <v>24</v>
      </c>
      <c r="E27" s="3">
        <f t="shared" si="26"/>
        <v>-10996.393641032046</v>
      </c>
      <c r="F27" s="3">
        <f t="shared" si="26"/>
        <v>-9996.726708650363</v>
      </c>
      <c r="G27" s="3">
        <f t="shared" si="26"/>
        <v>-8997.098288871584</v>
      </c>
      <c r="H27" s="3">
        <f t="shared" si="26"/>
        <v>-7997.7040497841335</v>
      </c>
      <c r="I27" s="3">
        <f t="shared" si="26"/>
        <v>-6999.398775949972</v>
      </c>
      <c r="J27" s="3">
        <f t="shared" si="26"/>
        <v>-6005.052776071654</v>
      </c>
      <c r="K27" s="3">
        <f t="shared" si="26"/>
        <v>-5022.188719813443</v>
      </c>
      <c r="L27" s="3">
        <f t="shared" si="26"/>
        <v>-4066.3659385605824</v>
      </c>
      <c r="M27" s="3">
        <f t="shared" si="26"/>
        <v>-3163.108614886256</v>
      </c>
      <c r="N27" s="3">
        <f t="shared" si="26"/>
        <v>-2345.4318418058174</v>
      </c>
      <c r="O27" s="3">
        <f t="shared" si="26"/>
        <v>-1645.990901083067</v>
      </c>
      <c r="P27" s="3">
        <f t="shared" si="26"/>
        <v>-1086.8712502073977</v>
      </c>
      <c r="Q27" s="3">
        <f t="shared" si="26"/>
        <v>-672.3736580706518</v>
      </c>
      <c r="R27" s="3">
        <f t="shared" si="26"/>
        <v>-388.664753183999</v>
      </c>
      <c r="S27" s="3">
        <f t="shared" si="26"/>
        <v>-209.67670630157772</v>
      </c>
      <c r="T27" s="3">
        <f t="shared" si="26"/>
        <v>-105.57265564786394</v>
      </c>
      <c r="U27" s="3">
        <f t="shared" si="31"/>
        <v>-49.658187009225685</v>
      </c>
      <c r="V27" s="3">
        <f t="shared" si="31"/>
        <v>-21.85592109739048</v>
      </c>
      <c r="W27" s="3">
        <f t="shared" si="31"/>
        <v>-9.019677816410876</v>
      </c>
      <c r="X27" s="3">
        <f t="shared" si="31"/>
        <v>-3.498634900938555</v>
      </c>
      <c r="Y27" s="3">
        <f t="shared" si="31"/>
        <v>-1.2788481420581235</v>
      </c>
      <c r="AD27" s="3">
        <f t="shared" si="27"/>
        <v>24</v>
      </c>
      <c r="AE27" s="3">
        <f t="shared" si="28"/>
        <v>7997.415702535098</v>
      </c>
      <c r="AF27" s="3">
        <f t="shared" si="28"/>
        <v>6998.030719045255</v>
      </c>
      <c r="AG27" s="3">
        <f t="shared" si="28"/>
        <v>6000.041510096016</v>
      </c>
      <c r="AH27" s="3">
        <f t="shared" si="28"/>
        <v>5007.76715166647</v>
      </c>
      <c r="AI27" s="3">
        <f t="shared" si="28"/>
        <v>4033.214535255287</v>
      </c>
      <c r="AJ27" s="3">
        <f t="shared" si="28"/>
        <v>3101.266301552503</v>
      </c>
      <c r="AK27" s="3">
        <f t="shared" si="28"/>
        <v>2250.3970199529576</v>
      </c>
      <c r="AL27" s="3">
        <f t="shared" si="28"/>
        <v>1523.9613555742872</v>
      </c>
      <c r="AM27" s="3">
        <f t="shared" si="28"/>
        <v>954.1602345007632</v>
      </c>
      <c r="AN27" s="3">
        <f t="shared" si="28"/>
        <v>548.5775123627409</v>
      </c>
      <c r="AO27" s="3">
        <f t="shared" si="28"/>
        <v>288.4250446944634</v>
      </c>
      <c r="AP27" s="3">
        <f t="shared" si="28"/>
        <v>138.4395062610556</v>
      </c>
      <c r="AQ27" s="3">
        <f t="shared" si="28"/>
        <v>60.67630889610109</v>
      </c>
      <c r="AR27" s="3">
        <f t="shared" si="28"/>
        <v>24.322901048873632</v>
      </c>
      <c r="AS27" s="3">
        <f t="shared" si="28"/>
        <v>8.940815906343857</v>
      </c>
      <c r="AT27" s="3">
        <f t="shared" si="28"/>
        <v>3.0235401683605687</v>
      </c>
      <c r="AU27" s="3">
        <f t="shared" si="32"/>
        <v>0.944098773654737</v>
      </c>
      <c r="AV27" s="3">
        <f t="shared" si="32"/>
        <v>0.2732517336424376</v>
      </c>
      <c r="AW27" s="3">
        <f t="shared" si="32"/>
        <v>0.07359844934029791</v>
      </c>
      <c r="AX27" s="3">
        <f t="shared" si="32"/>
        <v>0.01852018742096373</v>
      </c>
      <c r="AY27" s="3">
        <f t="shared" si="32"/>
        <v>0.004370888204402457</v>
      </c>
      <c r="BB27" s="3">
        <f t="shared" si="29"/>
        <v>24</v>
      </c>
      <c r="BC27" s="7">
        <f t="shared" si="5"/>
        <v>-1868.977938496948</v>
      </c>
      <c r="BD27" s="7">
        <f t="shared" si="6"/>
        <v>-1868.6959896051085</v>
      </c>
      <c r="BE27" s="7">
        <f t="shared" si="7"/>
        <v>-1867.056778775568</v>
      </c>
      <c r="BF27" s="7">
        <f t="shared" si="8"/>
        <v>-1859.936898117663</v>
      </c>
      <c r="BG27" s="7">
        <f t="shared" si="9"/>
        <v>-1836.1842406946853</v>
      </c>
      <c r="BH27" s="7">
        <f t="shared" si="10"/>
        <v>-1773.786474519151</v>
      </c>
      <c r="BI27" s="7">
        <f t="shared" si="11"/>
        <v>-1641.791699860485</v>
      </c>
      <c r="BJ27" s="7">
        <f t="shared" si="12"/>
        <v>-1412.4045829862953</v>
      </c>
      <c r="BK27" s="7">
        <f t="shared" si="13"/>
        <v>-1078.9483803854928</v>
      </c>
      <c r="BL27" s="7">
        <f t="shared" si="14"/>
        <v>-666.8543294430765</v>
      </c>
      <c r="BM27" s="7">
        <f t="shared" si="15"/>
        <v>-227.5658563886036</v>
      </c>
      <c r="BN27" s="7">
        <f t="shared" si="16"/>
        <v>181.56825605365793</v>
      </c>
      <c r="BO27" s="7">
        <f t="shared" si="17"/>
        <v>518.3026508254493</v>
      </c>
      <c r="BP27" s="7">
        <f t="shared" si="18"/>
        <v>765.6581478648745</v>
      </c>
      <c r="BQ27" s="7">
        <f t="shared" si="19"/>
        <v>929.264109604766</v>
      </c>
      <c r="BR27" s="7">
        <f t="shared" si="20"/>
        <v>1027.4508845204964</v>
      </c>
      <c r="BS27" s="7">
        <f t="shared" si="21"/>
        <v>1081.2859117644289</v>
      </c>
      <c r="BT27" s="7">
        <f t="shared" si="22"/>
        <v>1108.4173306362518</v>
      </c>
      <c r="BU27" s="7">
        <f t="shared" si="23"/>
        <v>1121.0539206329295</v>
      </c>
      <c r="BV27" s="7">
        <f t="shared" si="24"/>
        <v>1126.5198852864823</v>
      </c>
      <c r="BW27" s="7">
        <f t="shared" si="25"/>
        <v>1128.7255227461465</v>
      </c>
    </row>
    <row r="28" spans="4:75" ht="14.25">
      <c r="D28" s="3">
        <f t="shared" si="30"/>
        <v>20</v>
      </c>
      <c r="E28" s="3">
        <f t="shared" si="26"/>
        <v>-10996.994260268144</v>
      </c>
      <c r="F28" s="3">
        <f t="shared" si="26"/>
        <v>-9997.268200854982</v>
      </c>
      <c r="G28" s="3">
        <f t="shared" si="26"/>
        <v>-8997.550123986875</v>
      </c>
      <c r="H28" s="3">
        <f t="shared" si="26"/>
        <v>-7997.901188474327</v>
      </c>
      <c r="I28" s="3">
        <f t="shared" si="26"/>
        <v>-6998.687525901212</v>
      </c>
      <c r="J28" s="3">
        <f t="shared" si="26"/>
        <v>-6001.518502484978</v>
      </c>
      <c r="K28" s="3">
        <f t="shared" si="26"/>
        <v>-5011.686958320373</v>
      </c>
      <c r="L28" s="3">
        <f t="shared" si="26"/>
        <v>-4042.404517322546</v>
      </c>
      <c r="M28" s="3">
        <f t="shared" si="26"/>
        <v>-3118.9048000295443</v>
      </c>
      <c r="N28" s="3">
        <f t="shared" si="26"/>
        <v>-2277.9692288160477</v>
      </c>
      <c r="O28" s="3">
        <f t="shared" si="26"/>
        <v>-1559.4415761944547</v>
      </c>
      <c r="P28" s="3">
        <f t="shared" si="26"/>
        <v>-992.2612230658997</v>
      </c>
      <c r="Q28" s="3">
        <f t="shared" si="26"/>
        <v>-583.1836150428098</v>
      </c>
      <c r="R28" s="3">
        <f t="shared" si="26"/>
        <v>-315.347606390309</v>
      </c>
      <c r="S28" s="3">
        <f t="shared" si="26"/>
        <v>-156.58802816808384</v>
      </c>
      <c r="T28" s="3">
        <f t="shared" si="26"/>
        <v>-71.39042051806882</v>
      </c>
      <c r="U28" s="3">
        <f t="shared" si="31"/>
        <v>-29.916394561817697</v>
      </c>
      <c r="V28" s="3">
        <f t="shared" si="31"/>
        <v>-11.546150859235127</v>
      </c>
      <c r="W28" s="3">
        <f t="shared" si="31"/>
        <v>-4.114996038054329</v>
      </c>
      <c r="X28" s="3">
        <f t="shared" si="31"/>
        <v>-1.3584131782851614</v>
      </c>
      <c r="Y28" s="3">
        <f t="shared" si="31"/>
        <v>-0.4167338551423363</v>
      </c>
      <c r="AD28" s="3">
        <f t="shared" si="27"/>
        <v>20</v>
      </c>
      <c r="AE28" s="3">
        <f t="shared" si="28"/>
        <v>7997.821228909277</v>
      </c>
      <c r="AF28" s="3">
        <f t="shared" si="28"/>
        <v>6998.175975115431</v>
      </c>
      <c r="AG28" s="3">
        <f t="shared" si="28"/>
        <v>5999.109098224737</v>
      </c>
      <c r="AH28" s="3">
        <f t="shared" si="28"/>
        <v>5003.165454399241</v>
      </c>
      <c r="AI28" s="3">
        <f t="shared" si="28"/>
        <v>4019.3424016176577</v>
      </c>
      <c r="AJ28" s="3">
        <f t="shared" si="28"/>
        <v>3070.2690581249117</v>
      </c>
      <c r="AK28" s="3">
        <f t="shared" si="28"/>
        <v>2196.6357379836954</v>
      </c>
      <c r="AL28" s="3">
        <f t="shared" si="28"/>
        <v>1449.7719171476674</v>
      </c>
      <c r="AM28" s="3">
        <f t="shared" si="28"/>
        <v>871.0996154544628</v>
      </c>
      <c r="AN28" s="3">
        <f t="shared" si="28"/>
        <v>471.83515898415135</v>
      </c>
      <c r="AO28" s="3">
        <f t="shared" si="28"/>
        <v>228.9970731423391</v>
      </c>
      <c r="AP28" s="3">
        <f t="shared" si="28"/>
        <v>99.3186863679598</v>
      </c>
      <c r="AQ28" s="3">
        <f t="shared" si="28"/>
        <v>38.49568268231951</v>
      </c>
      <c r="AR28" s="3">
        <f t="shared" si="28"/>
        <v>13.36053384129707</v>
      </c>
      <c r="AS28" s="3">
        <f t="shared" si="28"/>
        <v>4.165722150462841</v>
      </c>
      <c r="AT28" s="3">
        <f t="shared" si="28"/>
        <v>1.1716814974888905</v>
      </c>
      <c r="AU28" s="3">
        <f t="shared" si="32"/>
        <v>0.2986782348973236</v>
      </c>
      <c r="AV28" s="3">
        <f t="shared" si="32"/>
        <v>0.0693439068330326</v>
      </c>
      <c r="AW28" s="3">
        <f t="shared" si="32"/>
        <v>0.014736559164250762</v>
      </c>
      <c r="AX28" s="3">
        <f t="shared" si="32"/>
        <v>0.0028808613574518305</v>
      </c>
      <c r="AY28" s="3">
        <f t="shared" si="32"/>
        <v>0.0005205835008081153</v>
      </c>
      <c r="BB28" s="3">
        <f t="shared" si="29"/>
        <v>20</v>
      </c>
      <c r="BC28" s="7">
        <f t="shared" si="5"/>
        <v>-1869.1730313588669</v>
      </c>
      <c r="BD28" s="7">
        <f t="shared" si="6"/>
        <v>-1869.0922257395505</v>
      </c>
      <c r="BE28" s="7">
        <f t="shared" si="7"/>
        <v>-1868.4410257621385</v>
      </c>
      <c r="BF28" s="7">
        <f t="shared" si="8"/>
        <v>-1864.735734075086</v>
      </c>
      <c r="BG28" s="7">
        <f t="shared" si="9"/>
        <v>-1849.3451242835545</v>
      </c>
      <c r="BH28" s="7">
        <f t="shared" si="10"/>
        <v>-1801.2494443600663</v>
      </c>
      <c r="BI28" s="7">
        <f t="shared" si="11"/>
        <v>-1685.051220336678</v>
      </c>
      <c r="BJ28" s="7">
        <f t="shared" si="12"/>
        <v>-1462.6326001748785</v>
      </c>
      <c r="BK28" s="7">
        <f t="shared" si="13"/>
        <v>-1117.8051845750815</v>
      </c>
      <c r="BL28" s="7">
        <f t="shared" si="14"/>
        <v>-676.1340698318963</v>
      </c>
      <c r="BM28" s="7">
        <f t="shared" si="15"/>
        <v>-200.44450305211558</v>
      </c>
      <c r="BN28" s="7">
        <f t="shared" si="16"/>
        <v>237.0574633020601</v>
      </c>
      <c r="BO28" s="7">
        <f t="shared" si="17"/>
        <v>585.3120676395097</v>
      </c>
      <c r="BP28" s="7">
        <f t="shared" si="18"/>
        <v>828.0129274509882</v>
      </c>
      <c r="BQ28" s="7">
        <f t="shared" si="19"/>
        <v>977.5776939823791</v>
      </c>
      <c r="BR28" s="7">
        <f t="shared" si="20"/>
        <v>1059.78126097942</v>
      </c>
      <c r="BS28" s="7">
        <f t="shared" si="21"/>
        <v>1100.3822836730797</v>
      </c>
      <c r="BT28" s="7">
        <f t="shared" si="22"/>
        <v>1118.523193047598</v>
      </c>
      <c r="BU28" s="7">
        <f t="shared" si="23"/>
        <v>1125.8997405211098</v>
      </c>
      <c r="BV28" s="7">
        <f t="shared" si="24"/>
        <v>1128.6444676830724</v>
      </c>
      <c r="BW28" s="7">
        <f t="shared" si="25"/>
        <v>1129.5837867283585</v>
      </c>
    </row>
    <row r="29" spans="4:75" ht="14.25">
      <c r="D29" s="3">
        <f t="shared" si="30"/>
        <v>16</v>
      </c>
      <c r="E29" s="3">
        <f t="shared" si="26"/>
        <v>-10997.595312328463</v>
      </c>
      <c r="F29" s="3">
        <f t="shared" si="26"/>
        <v>-9997.813955234007</v>
      </c>
      <c r="G29" s="3">
        <f t="shared" si="26"/>
        <v>-8998.033360212368</v>
      </c>
      <c r="H29" s="3">
        <f t="shared" si="26"/>
        <v>-7998.263900085061</v>
      </c>
      <c r="I29" s="3">
        <f t="shared" si="26"/>
        <v>-6998.604102072164</v>
      </c>
      <c r="J29" s="3">
        <f t="shared" si="26"/>
        <v>-5999.696329786115</v>
      </c>
      <c r="K29" s="3">
        <f t="shared" si="26"/>
        <v>-5004.485527823199</v>
      </c>
      <c r="L29" s="3">
        <f t="shared" si="26"/>
        <v>-4022.648636107697</v>
      </c>
      <c r="M29" s="3">
        <f t="shared" si="26"/>
        <v>-3077.2642199182956</v>
      </c>
      <c r="N29" s="3">
        <f t="shared" si="26"/>
        <v>-2208.351494622977</v>
      </c>
      <c r="O29" s="3">
        <f t="shared" si="26"/>
        <v>-1465.2939876911732</v>
      </c>
      <c r="P29" s="3">
        <f t="shared" si="26"/>
        <v>-887.5842053918896</v>
      </c>
      <c r="Q29" s="3">
        <f t="shared" si="26"/>
        <v>-486.08595202987453</v>
      </c>
      <c r="R29" s="3">
        <f t="shared" si="26"/>
        <v>-239.1771321009137</v>
      </c>
      <c r="S29" s="3">
        <f t="shared" si="26"/>
        <v>-105.41184666037407</v>
      </c>
      <c r="T29" s="3">
        <f t="shared" si="26"/>
        <v>-41.59087576001639</v>
      </c>
      <c r="U29" s="3">
        <f t="shared" si="31"/>
        <v>-14.71057715137124</v>
      </c>
      <c r="V29" s="3">
        <f t="shared" si="31"/>
        <v>-4.67671681260191</v>
      </c>
      <c r="W29" s="3">
        <f t="shared" si="31"/>
        <v>-1.3411474772765217</v>
      </c>
      <c r="X29" s="3">
        <f t="shared" si="31"/>
        <v>-0.348358034307541</v>
      </c>
      <c r="Y29" s="3">
        <f t="shared" si="31"/>
        <v>-0.08232234177405484</v>
      </c>
      <c r="AD29" s="3">
        <f t="shared" si="27"/>
        <v>16</v>
      </c>
      <c r="AE29" s="3">
        <f t="shared" si="28"/>
        <v>7998.251758417562</v>
      </c>
      <c r="AF29" s="3">
        <f t="shared" si="28"/>
        <v>6998.483150052252</v>
      </c>
      <c r="AG29" s="3">
        <f t="shared" si="28"/>
        <v>5998.8689516168415</v>
      </c>
      <c r="AH29" s="3">
        <f t="shared" si="28"/>
        <v>5000.508217297196</v>
      </c>
      <c r="AI29" s="3">
        <f t="shared" si="28"/>
        <v>4008.9157060661746</v>
      </c>
      <c r="AJ29" s="3">
        <f t="shared" si="28"/>
        <v>3042.472379581788</v>
      </c>
      <c r="AK29" s="3">
        <f t="shared" si="28"/>
        <v>2142.316276201127</v>
      </c>
      <c r="AL29" s="3">
        <f t="shared" si="28"/>
        <v>1369.4805251695434</v>
      </c>
      <c r="AM29" s="3">
        <f t="shared" si="28"/>
        <v>779.2018183779437</v>
      </c>
      <c r="AN29" s="3">
        <f t="shared" si="28"/>
        <v>388.6863019161883</v>
      </c>
      <c r="AO29" s="3">
        <f t="shared" si="28"/>
        <v>168.37865419767695</v>
      </c>
      <c r="AP29" s="3">
        <f t="shared" si="28"/>
        <v>63.07439115021862</v>
      </c>
      <c r="AQ29" s="3">
        <f t="shared" si="28"/>
        <v>20.425944430204822</v>
      </c>
      <c r="AR29" s="3">
        <f t="shared" si="28"/>
        <v>5.732928422154089</v>
      </c>
      <c r="AS29" s="3">
        <f t="shared" si="28"/>
        <v>1.400735883193434</v>
      </c>
      <c r="AT29" s="3">
        <f t="shared" si="28"/>
        <v>0.29960969479656185</v>
      </c>
      <c r="AU29" s="3">
        <f t="shared" si="32"/>
        <v>0.056454917205246424</v>
      </c>
      <c r="AV29" s="3">
        <f t="shared" si="32"/>
        <v>0.009433122575634889</v>
      </c>
      <c r="AW29" s="3">
        <f t="shared" si="32"/>
        <v>0.0014070415694959482</v>
      </c>
      <c r="AX29" s="3">
        <f t="shared" si="32"/>
        <v>0.0001885839218479686</v>
      </c>
      <c r="AY29" s="3">
        <f t="shared" si="32"/>
        <v>2.2856605546430625E-05</v>
      </c>
      <c r="BB29" s="3">
        <f t="shared" si="29"/>
        <v>16</v>
      </c>
      <c r="BC29" s="7">
        <f t="shared" si="5"/>
        <v>-1869.3435539109014</v>
      </c>
      <c r="BD29" s="7">
        <f t="shared" si="6"/>
        <v>-1869.3308051817548</v>
      </c>
      <c r="BE29" s="7">
        <f t="shared" si="7"/>
        <v>-1869.1644085955268</v>
      </c>
      <c r="BF29" s="7">
        <f t="shared" si="8"/>
        <v>-1867.7556827878652</v>
      </c>
      <c r="BG29" s="7">
        <f t="shared" si="9"/>
        <v>-1859.6883960059895</v>
      </c>
      <c r="BH29" s="7">
        <f t="shared" si="10"/>
        <v>-1827.2239502043267</v>
      </c>
      <c r="BI29" s="7">
        <f t="shared" si="11"/>
        <v>-1732.169251622072</v>
      </c>
      <c r="BJ29" s="7">
        <f t="shared" si="12"/>
        <v>-1523.1681109381534</v>
      </c>
      <c r="BK29" s="7">
        <f t="shared" si="13"/>
        <v>-1168.0624015403519</v>
      </c>
      <c r="BL29" s="7">
        <f t="shared" si="14"/>
        <v>-689.6651927067887</v>
      </c>
      <c r="BM29" s="7">
        <f t="shared" si="15"/>
        <v>-166.9153334934963</v>
      </c>
      <c r="BN29" s="7">
        <f t="shared" si="16"/>
        <v>305.49018575832906</v>
      </c>
      <c r="BO29" s="7">
        <f t="shared" si="17"/>
        <v>664.3399924003302</v>
      </c>
      <c r="BP29" s="7">
        <f t="shared" si="18"/>
        <v>896.5557963212405</v>
      </c>
      <c r="BQ29" s="7">
        <f t="shared" si="19"/>
        <v>1025.9888892228196</v>
      </c>
      <c r="BR29" s="7">
        <f t="shared" si="20"/>
        <v>1088.70873393478</v>
      </c>
      <c r="BS29" s="7">
        <f t="shared" si="21"/>
        <v>1115.3458777658338</v>
      </c>
      <c r="BT29" s="7">
        <f t="shared" si="22"/>
        <v>1125.3327163099739</v>
      </c>
      <c r="BU29" s="7">
        <f t="shared" si="23"/>
        <v>1128.660259564293</v>
      </c>
      <c r="BV29" s="7">
        <f t="shared" si="24"/>
        <v>1129.6518305496143</v>
      </c>
      <c r="BW29" s="7">
        <f t="shared" si="25"/>
        <v>1129.9177005148313</v>
      </c>
    </row>
    <row r="30" spans="4:75" ht="14.25">
      <c r="D30" s="3">
        <f t="shared" si="30"/>
        <v>12</v>
      </c>
      <c r="E30" s="3">
        <f t="shared" si="26"/>
        <v>-10998.196434232937</v>
      </c>
      <c r="F30" s="3">
        <f t="shared" si="26"/>
        <v>-9998.360395020565</v>
      </c>
      <c r="G30" s="3">
        <f t="shared" si="26"/>
        <v>-8998.52437164692</v>
      </c>
      <c r="H30" s="3">
        <f t="shared" si="26"/>
        <v>-7998.688892941067</v>
      </c>
      <c r="I30" s="3">
        <f t="shared" si="26"/>
        <v>-6998.864557677509</v>
      </c>
      <c r="J30" s="3">
        <f t="shared" si="26"/>
        <v>-5999.181899092284</v>
      </c>
      <c r="K30" s="3">
        <f t="shared" si="26"/>
        <v>-5000.66269334306</v>
      </c>
      <c r="L30" s="3">
        <f t="shared" si="26"/>
        <v>-4008.5312191551784</v>
      </c>
      <c r="M30" s="3">
        <f t="shared" si="26"/>
        <v>-3040.5841424306564</v>
      </c>
      <c r="N30" s="3">
        <f t="shared" si="26"/>
        <v>-2137.5614139092613</v>
      </c>
      <c r="O30" s="3">
        <f t="shared" si="26"/>
        <v>-1361.2404616051972</v>
      </c>
      <c r="P30" s="3">
        <f t="shared" si="26"/>
        <v>-768.7387328322875</v>
      </c>
      <c r="Q30" s="3">
        <f t="shared" si="26"/>
        <v>-378.63339007417017</v>
      </c>
      <c r="R30" s="3">
        <f t="shared" si="26"/>
        <v>-160.89229381897258</v>
      </c>
      <c r="S30" s="3">
        <f t="shared" si="26"/>
        <v>-58.66386148158335</v>
      </c>
      <c r="T30" s="3">
        <f t="shared" si="26"/>
        <v>-18.332546117736115</v>
      </c>
      <c r="U30" s="3">
        <f t="shared" si="31"/>
        <v>-4.91932977303901</v>
      </c>
      <c r="V30" s="3">
        <f t="shared" si="31"/>
        <v>-1.1379850154207247</v>
      </c>
      <c r="W30" s="3">
        <f t="shared" si="31"/>
        <v>-0.2281466215293655</v>
      </c>
      <c r="X30" s="3">
        <f t="shared" si="31"/>
        <v>-0.039882653902677756</v>
      </c>
      <c r="Y30" s="3">
        <f t="shared" si="31"/>
        <v>-0.006118848277983702</v>
      </c>
      <c r="AD30" s="3">
        <f t="shared" si="27"/>
        <v>12</v>
      </c>
      <c r="AE30" s="3">
        <f t="shared" si="28"/>
        <v>7998.688327434524</v>
      </c>
      <c r="AF30" s="3">
        <f t="shared" si="28"/>
        <v>6998.852915141808</v>
      </c>
      <c r="AG30" s="3">
        <f t="shared" si="28"/>
        <v>5999.034925846012</v>
      </c>
      <c r="AH30" s="3">
        <f t="shared" si="28"/>
        <v>4999.491408675116</v>
      </c>
      <c r="AI30" s="3">
        <f t="shared" si="28"/>
        <v>4002.4814888662186</v>
      </c>
      <c r="AJ30" s="3">
        <f t="shared" si="28"/>
        <v>3019.8081707767196</v>
      </c>
      <c r="AK30" s="3">
        <f t="shared" si="28"/>
        <v>2088.891268477146</v>
      </c>
      <c r="AL30" s="3">
        <f t="shared" si="28"/>
        <v>1281.455813231467</v>
      </c>
      <c r="AM30" s="3">
        <f t="shared" si="28"/>
        <v>674.8663041412146</v>
      </c>
      <c r="AN30" s="3">
        <f t="shared" si="28"/>
        <v>297.3618793336609</v>
      </c>
      <c r="AO30" s="3">
        <f t="shared" si="28"/>
        <v>107.85453921348744</v>
      </c>
      <c r="AP30" s="3">
        <f t="shared" si="28"/>
        <v>31.963803858897336</v>
      </c>
      <c r="AQ30" s="3">
        <f t="shared" si="28"/>
        <v>7.734121993303006</v>
      </c>
      <c r="AR30" s="3">
        <f t="shared" si="28"/>
        <v>1.5336206073986176</v>
      </c>
      <c r="AS30" s="3">
        <f t="shared" si="28"/>
        <v>0.2508753137361346</v>
      </c>
      <c r="AT30" s="3">
        <f t="shared" si="28"/>
        <v>0.03413915551186175</v>
      </c>
      <c r="AU30" s="3">
        <f t="shared" si="32"/>
        <v>0.0039003989744921808</v>
      </c>
      <c r="AV30" s="3">
        <f t="shared" si="32"/>
        <v>0.00037772860810600384</v>
      </c>
      <c r="AW30" s="3">
        <f t="shared" si="32"/>
        <v>3.1304945800992006E-05</v>
      </c>
      <c r="AX30" s="3">
        <f t="shared" si="32"/>
        <v>2.241078631120977E-06</v>
      </c>
      <c r="AY30" s="3">
        <f t="shared" si="32"/>
        <v>1.398305316973976E-07</v>
      </c>
      <c r="BB30" s="3">
        <f t="shared" si="29"/>
        <v>12</v>
      </c>
      <c r="BC30" s="7">
        <f t="shared" si="5"/>
        <v>-1869.5081067984138</v>
      </c>
      <c r="BD30" s="7">
        <f t="shared" si="6"/>
        <v>-1869.5074798787573</v>
      </c>
      <c r="BE30" s="7">
        <f t="shared" si="7"/>
        <v>-1869.4894458009076</v>
      </c>
      <c r="BF30" s="7">
        <f t="shared" si="8"/>
        <v>-1869.197484265951</v>
      </c>
      <c r="BG30" s="7">
        <f t="shared" si="9"/>
        <v>-1866.3830688112903</v>
      </c>
      <c r="BH30" s="7">
        <f t="shared" si="10"/>
        <v>-1849.3737283155642</v>
      </c>
      <c r="BI30" s="7">
        <f t="shared" si="11"/>
        <v>-1781.771424865914</v>
      </c>
      <c r="BJ30" s="7">
        <f t="shared" si="12"/>
        <v>-1597.0754059237115</v>
      </c>
      <c r="BK30" s="7">
        <f t="shared" si="13"/>
        <v>-1235.7178382894417</v>
      </c>
      <c r="BL30" s="7">
        <f t="shared" si="14"/>
        <v>-710.1995345756004</v>
      </c>
      <c r="BM30" s="7">
        <f t="shared" si="15"/>
        <v>-123.38592239170976</v>
      </c>
      <c r="BN30" s="7">
        <f t="shared" si="16"/>
        <v>393.22507102660984</v>
      </c>
      <c r="BO30" s="7">
        <f t="shared" si="17"/>
        <v>759.1007319191328</v>
      </c>
      <c r="BP30" s="7">
        <f t="shared" si="18"/>
        <v>970.6413267884259</v>
      </c>
      <c r="BQ30" s="7">
        <f t="shared" si="19"/>
        <v>1071.587013832153</v>
      </c>
      <c r="BR30" s="7">
        <f t="shared" si="20"/>
        <v>1111.7015930377756</v>
      </c>
      <c r="BS30" s="7">
        <f t="shared" si="21"/>
        <v>1125.0845706259356</v>
      </c>
      <c r="BT30" s="7">
        <f t="shared" si="22"/>
        <v>1128.8623927131875</v>
      </c>
      <c r="BU30" s="7">
        <f t="shared" si="23"/>
        <v>1129.7718846834164</v>
      </c>
      <c r="BV30" s="7">
        <f t="shared" si="24"/>
        <v>1129.960119587176</v>
      </c>
      <c r="BW30" s="7">
        <f t="shared" si="25"/>
        <v>1129.9938812915525</v>
      </c>
    </row>
    <row r="31" spans="4:75" ht="14.25">
      <c r="D31" s="3">
        <f t="shared" si="30"/>
        <v>8</v>
      </c>
      <c r="E31" s="3">
        <f t="shared" si="26"/>
        <v>-10998.797589960945</v>
      </c>
      <c r="F31" s="3">
        <f t="shared" si="26"/>
        <v>-9998.906899964513</v>
      </c>
      <c r="G31" s="3">
        <f t="shared" si="26"/>
        <v>-8999.016209975991</v>
      </c>
      <c r="H31" s="3">
        <f aca="true" t="shared" si="33" ref="H31:W31">IF($D31&gt;0,PMBS(H$2,$B$3,$B$6,$B$7,$B$5,$D31)*$B$11,IF($D31=0,$B$11*MAX(0,-H$2+$B$3),0))</f>
        <v>-7999.125521444861</v>
      </c>
      <c r="I31" s="3">
        <f t="shared" si="33"/>
        <v>-6999.2349571641425</v>
      </c>
      <c r="J31" s="3">
        <f t="shared" si="33"/>
        <v>-5999.34963597091</v>
      </c>
      <c r="K31" s="3">
        <f t="shared" si="33"/>
        <v>-4999.580572502433</v>
      </c>
      <c r="L31" s="3">
        <f t="shared" si="33"/>
        <v>-4001.2396047091825</v>
      </c>
      <c r="M31" s="3">
        <f t="shared" si="33"/>
        <v>-3013.0826224018892</v>
      </c>
      <c r="N31" s="3">
        <f t="shared" si="33"/>
        <v>-2068.8737672657007</v>
      </c>
      <c r="O31" s="3">
        <f t="shared" si="33"/>
        <v>-1243.7280363566642</v>
      </c>
      <c r="P31" s="3">
        <f t="shared" si="33"/>
        <v>-627.7283204122359</v>
      </c>
      <c r="Q31" s="3">
        <f t="shared" si="33"/>
        <v>-256.9902418815327</v>
      </c>
      <c r="R31" s="3">
        <f t="shared" si="33"/>
        <v>-83.44107604853616</v>
      </c>
      <c r="S31" s="3">
        <f t="shared" si="33"/>
        <v>-21.25079855058152</v>
      </c>
      <c r="T31" s="3">
        <f t="shared" si="33"/>
        <v>-4.235064318944637</v>
      </c>
      <c r="U31" s="3">
        <f t="shared" si="33"/>
        <v>-0.6627217161229026</v>
      </c>
      <c r="V31" s="3">
        <f t="shared" si="33"/>
        <v>-0.08201819872591898</v>
      </c>
      <c r="W31" s="3">
        <f t="shared" si="33"/>
        <v>-0.008103562194489489</v>
      </c>
      <c r="X31" s="3">
        <f t="shared" si="31"/>
        <v>-0.0006459635234106614</v>
      </c>
      <c r="Y31" s="3">
        <f t="shared" si="31"/>
        <v>-4.2003818144383497E-05</v>
      </c>
      <c r="AD31" s="3">
        <f t="shared" si="27"/>
        <v>8</v>
      </c>
      <c r="AE31" s="3">
        <f t="shared" si="28"/>
        <v>7999.1255199766965</v>
      </c>
      <c r="AF31" s="3">
        <f t="shared" si="28"/>
        <v>6999.234831785445</v>
      </c>
      <c r="AG31" s="3">
        <f t="shared" si="28"/>
        <v>5999.344387638688</v>
      </c>
      <c r="AH31" s="3">
        <f aca="true" t="shared" si="34" ref="AH31:AW31">IF($AD31&gt;0,PMBS(AH$2,$AB$3,$AB$6,$AB$7,$AB$5,$AD31)*$AB$11,IF($AD31=0,$AB$11*MAX(0,-AH$2+$AB$3),0))</f>
        <v>4999.4678388492175</v>
      </c>
      <c r="AI31" s="3">
        <f t="shared" si="34"/>
        <v>3999.951521916926</v>
      </c>
      <c r="AJ31" s="3">
        <f t="shared" si="34"/>
        <v>3004.9984097979795</v>
      </c>
      <c r="AK31" s="3">
        <f t="shared" si="34"/>
        <v>2040.0809480433054</v>
      </c>
      <c r="AL31" s="3">
        <f t="shared" si="34"/>
        <v>1183.5054142195513</v>
      </c>
      <c r="AM31" s="3">
        <f t="shared" si="34"/>
        <v>551.0732007476181</v>
      </c>
      <c r="AN31" s="3">
        <f t="shared" si="34"/>
        <v>195.39411830074823</v>
      </c>
      <c r="AO31" s="3">
        <f t="shared" si="34"/>
        <v>51.029133559579805</v>
      </c>
      <c r="AP31" s="3">
        <f t="shared" si="34"/>
        <v>9.672582966401365</v>
      </c>
      <c r="AQ31" s="3">
        <f t="shared" si="34"/>
        <v>1.328786684819761</v>
      </c>
      <c r="AR31" s="3">
        <f t="shared" si="34"/>
        <v>0.13323082623536564</v>
      </c>
      <c r="AS31" s="3">
        <f t="shared" si="34"/>
        <v>0.009867358122831682</v>
      </c>
      <c r="AT31" s="3">
        <f t="shared" si="34"/>
        <v>0.0005477565012233787</v>
      </c>
      <c r="AU31" s="3">
        <f t="shared" si="34"/>
        <v>2.3152199533664573E-05</v>
      </c>
      <c r="AV31" s="3">
        <f t="shared" si="34"/>
        <v>7.570715746824531E-07</v>
      </c>
      <c r="AW31" s="3">
        <f t="shared" si="34"/>
        <v>1.9453199577146376E-08</v>
      </c>
      <c r="AX31" s="3">
        <f t="shared" si="32"/>
        <v>3.999696303111076E-10</v>
      </c>
      <c r="AY31" s="3">
        <f t="shared" si="32"/>
        <v>3.99636599811255E-12</v>
      </c>
      <c r="BB31" s="3">
        <f t="shared" si="29"/>
        <v>8</v>
      </c>
      <c r="BC31" s="7">
        <f t="shared" si="5"/>
        <v>-1869.672069984248</v>
      </c>
      <c r="BD31" s="7">
        <f t="shared" si="6"/>
        <v>-1869.6720681790684</v>
      </c>
      <c r="BE31" s="7">
        <f t="shared" si="7"/>
        <v>-1869.6718223373027</v>
      </c>
      <c r="BF31" s="7">
        <f t="shared" si="8"/>
        <v>-1869.6576825956436</v>
      </c>
      <c r="BG31" s="7">
        <f t="shared" si="9"/>
        <v>-1869.2834352472164</v>
      </c>
      <c r="BH31" s="7">
        <f t="shared" si="10"/>
        <v>-1864.3512261729302</v>
      </c>
      <c r="BI31" s="7">
        <f t="shared" si="11"/>
        <v>-1829.4996244591275</v>
      </c>
      <c r="BJ31" s="7">
        <f t="shared" si="12"/>
        <v>-1687.7341904896311</v>
      </c>
      <c r="BK31" s="7">
        <f t="shared" si="13"/>
        <v>-1332.0094216542711</v>
      </c>
      <c r="BL31" s="7">
        <f t="shared" si="14"/>
        <v>-743.4796489649525</v>
      </c>
      <c r="BM31" s="7">
        <f t="shared" si="15"/>
        <v>-62.69890279708443</v>
      </c>
      <c r="BN31" s="7">
        <f t="shared" si="16"/>
        <v>511.94426255416556</v>
      </c>
      <c r="BO31" s="7">
        <f t="shared" si="17"/>
        <v>874.3385448032868</v>
      </c>
      <c r="BP31" s="7">
        <f t="shared" si="18"/>
        <v>1046.6921547776992</v>
      </c>
      <c r="BQ31" s="7">
        <f t="shared" si="19"/>
        <v>1108.759068807541</v>
      </c>
      <c r="BR31" s="7">
        <f t="shared" si="20"/>
        <v>1125.7654834375567</v>
      </c>
      <c r="BS31" s="7">
        <f t="shared" si="21"/>
        <v>1129.3373014360768</v>
      </c>
      <c r="BT31" s="7">
        <f t="shared" si="22"/>
        <v>1129.9179825583456</v>
      </c>
      <c r="BU31" s="7">
        <f t="shared" si="23"/>
        <v>1129.991896457259</v>
      </c>
      <c r="BV31" s="7">
        <f t="shared" si="24"/>
        <v>1129.9993540368764</v>
      </c>
      <c r="BW31" s="7">
        <f t="shared" si="25"/>
        <v>1129.999957996186</v>
      </c>
    </row>
    <row r="32" spans="4:75" ht="14.25">
      <c r="D32" s="3">
        <f t="shared" si="30"/>
        <v>4</v>
      </c>
      <c r="E32" s="3">
        <f aca="true" t="shared" si="35" ref="E32:T33">IF($D32&gt;0,PMBS(E$2,$B$3,$B$6,$B$7,$B$5,$D32)*$B$11,IF($D32=0,$B$11*MAX(0,-E$2+$B$3),0))</f>
        <v>-10999.398778550149</v>
      </c>
      <c r="F32" s="3">
        <f t="shared" si="35"/>
        <v>-9999.453435045587</v>
      </c>
      <c r="G32" s="3">
        <f t="shared" si="35"/>
        <v>-8999.508091541029</v>
      </c>
      <c r="H32" s="3">
        <f t="shared" si="35"/>
        <v>-7999.562748036471</v>
      </c>
      <c r="I32" s="3">
        <f t="shared" si="35"/>
        <v>-6999.617404532193</v>
      </c>
      <c r="J32" s="3">
        <f t="shared" si="35"/>
        <v>-5999.672061419355</v>
      </c>
      <c r="K32" s="3">
        <f t="shared" si="35"/>
        <v>-4999.726869140679</v>
      </c>
      <c r="L32" s="3">
        <f t="shared" si="35"/>
        <v>-3999.799860353829</v>
      </c>
      <c r="M32" s="3">
        <f t="shared" si="35"/>
        <v>-3000.63525170942</v>
      </c>
      <c r="N32" s="3">
        <f t="shared" si="35"/>
        <v>-2013.6952453614358</v>
      </c>
      <c r="O32" s="3">
        <f t="shared" si="35"/>
        <v>-1108.1746630027774</v>
      </c>
      <c r="P32" s="3">
        <f t="shared" si="35"/>
        <v>-443.9104358777622</v>
      </c>
      <c r="Q32" s="3">
        <f t="shared" si="35"/>
        <v>-115.82993644181079</v>
      </c>
      <c r="R32" s="3">
        <f t="shared" si="35"/>
        <v>-18.329696366914504</v>
      </c>
      <c r="S32" s="3">
        <f t="shared" si="35"/>
        <v>-1.7050190967431718</v>
      </c>
      <c r="T32" s="3">
        <f t="shared" si="35"/>
        <v>-0.09285561185346403</v>
      </c>
      <c r="U32" s="3">
        <f aca="true" t="shared" si="36" ref="U32:W33">IF($D32&gt;0,PMBS(U$2,$B$3,$B$6,$B$7,$B$5,$D32)*$B$11,IF($D32=0,$B$11*MAX(0,-U$2+$B$3),0))</f>
        <v>-0.002996675949825056</v>
      </c>
      <c r="V32" s="3">
        <f t="shared" si="36"/>
        <v>-5.850124730732639E-05</v>
      </c>
      <c r="W32" s="3">
        <f t="shared" si="36"/>
        <v>-7.079948220712836E-07</v>
      </c>
      <c r="X32" s="3">
        <f t="shared" si="31"/>
        <v>-5.452451334973562E-09</v>
      </c>
      <c r="Y32" s="3">
        <f t="shared" si="31"/>
        <v>-2.8309139764999408E-11</v>
      </c>
      <c r="AD32" s="3">
        <f t="shared" si="27"/>
        <v>4</v>
      </c>
      <c r="AE32" s="3">
        <f aca="true" t="shared" si="37" ref="AE32:AT33">IF($AD32&gt;0,PMBS(AE$2,$AB$3,$AB$6,$AB$7,$AB$5,$AD32)*$AB$11,IF($AD32=0,$AB$11*MAX(0,-AE$2+$AB$3),0))</f>
        <v>7999.562748036467</v>
      </c>
      <c r="AF32" s="3">
        <f t="shared" si="37"/>
        <v>6999.617404531902</v>
      </c>
      <c r="AG32" s="3">
        <f t="shared" si="37"/>
        <v>5999.672061028497</v>
      </c>
      <c r="AH32" s="3">
        <f t="shared" si="37"/>
        <v>4999.726720274324</v>
      </c>
      <c r="AI32" s="3">
        <f t="shared" si="37"/>
        <v>3999.7827485017806</v>
      </c>
      <c r="AJ32" s="3">
        <f t="shared" si="37"/>
        <v>3000.0050396553124</v>
      </c>
      <c r="AK32" s="3">
        <f t="shared" si="37"/>
        <v>2005.924342186583</v>
      </c>
      <c r="AL32" s="3">
        <f t="shared" si="37"/>
        <v>1074.531902451159</v>
      </c>
      <c r="AM32" s="3">
        <f t="shared" si="37"/>
        <v>389.7009900697303</v>
      </c>
      <c r="AN32" s="3">
        <f t="shared" si="37"/>
        <v>80.99643454090165</v>
      </c>
      <c r="AO32" s="3">
        <f t="shared" si="37"/>
        <v>8.69569623671805</v>
      </c>
      <c r="AP32" s="3">
        <f t="shared" si="37"/>
        <v>0.4634295923986258</v>
      </c>
      <c r="AQ32" s="3">
        <f t="shared" si="37"/>
        <v>0.012271294375720831</v>
      </c>
      <c r="AR32" s="3">
        <f t="shared" si="37"/>
        <v>0.0001651457608416798</v>
      </c>
      <c r="AS32" s="3">
        <f t="shared" si="37"/>
        <v>1.1672397864008022E-06</v>
      </c>
      <c r="AT32" s="3">
        <f t="shared" si="37"/>
        <v>4.49304903752547E-09</v>
      </c>
      <c r="AU32" s="3">
        <f aca="true" t="shared" si="38" ref="AU32:AW33">IF($AD32&gt;0,PMBS(AU$2,$AB$3,$AB$6,$AB$7,$AB$5,$AD32)*$AB$11,IF($AD32=0,$AB$11*MAX(0,-AU$2+$AB$3),0))</f>
        <v>8.437233812313202E-12</v>
      </c>
      <c r="AV32" s="3">
        <f t="shared" si="38"/>
        <v>-9.991461093529251E-13</v>
      </c>
      <c r="AW32" s="3">
        <f t="shared" si="38"/>
        <v>0</v>
      </c>
      <c r="AX32" s="3">
        <f t="shared" si="32"/>
        <v>0</v>
      </c>
      <c r="AY32" s="3">
        <f t="shared" si="32"/>
        <v>0</v>
      </c>
      <c r="BB32" s="3">
        <f t="shared" si="29"/>
        <v>4</v>
      </c>
      <c r="BC32" s="7">
        <f t="shared" si="5"/>
        <v>-1869.8360305136812</v>
      </c>
      <c r="BD32" s="7">
        <f t="shared" si="6"/>
        <v>-1869.8360305136848</v>
      </c>
      <c r="BE32" s="7">
        <f t="shared" si="7"/>
        <v>-1869.8360305125316</v>
      </c>
      <c r="BF32" s="7">
        <f t="shared" si="8"/>
        <v>-1869.8360277621468</v>
      </c>
      <c r="BG32" s="7">
        <f t="shared" si="9"/>
        <v>-1869.8346560304126</v>
      </c>
      <c r="BH32" s="7">
        <f t="shared" si="10"/>
        <v>-1869.6670217640421</v>
      </c>
      <c r="BI32" s="7">
        <f t="shared" si="11"/>
        <v>-1863.8025269540958</v>
      </c>
      <c r="BJ32" s="7">
        <f t="shared" si="12"/>
        <v>-1795.2679579026699</v>
      </c>
      <c r="BK32" s="7">
        <f t="shared" si="13"/>
        <v>-1480.9342616396898</v>
      </c>
      <c r="BL32" s="7">
        <f t="shared" si="14"/>
        <v>-802.6988108205342</v>
      </c>
      <c r="BM32" s="7">
        <f t="shared" si="15"/>
        <v>30.52103323394067</v>
      </c>
      <c r="BN32" s="7">
        <f t="shared" si="16"/>
        <v>686.5529937146364</v>
      </c>
      <c r="BO32" s="7">
        <f t="shared" si="17"/>
        <v>1014.182334852565</v>
      </c>
      <c r="BP32" s="7">
        <f t="shared" si="18"/>
        <v>1111.6704687788465</v>
      </c>
      <c r="BQ32" s="7">
        <f t="shared" si="19"/>
        <v>1128.2949820704966</v>
      </c>
      <c r="BR32" s="7">
        <f t="shared" si="20"/>
        <v>1129.9071443926396</v>
      </c>
      <c r="BS32" s="7">
        <f t="shared" si="21"/>
        <v>1129.9970033240588</v>
      </c>
      <c r="BT32" s="7">
        <f t="shared" si="22"/>
        <v>1129.9999414987515</v>
      </c>
      <c r="BU32" s="7">
        <f t="shared" si="23"/>
        <v>1129.9999992920052</v>
      </c>
      <c r="BV32" s="7">
        <f t="shared" si="24"/>
        <v>1129.9999999945476</v>
      </c>
      <c r="BW32" s="7">
        <f t="shared" si="25"/>
        <v>1129.9999999999718</v>
      </c>
    </row>
    <row r="33" spans="4:75" ht="14.25">
      <c r="D33" s="3">
        <f t="shared" si="30"/>
        <v>0</v>
      </c>
      <c r="E33" s="3">
        <f t="shared" si="35"/>
        <v>-11000</v>
      </c>
      <c r="F33" s="3">
        <f t="shared" si="35"/>
        <v>-10000</v>
      </c>
      <c r="G33" s="3">
        <f t="shared" si="35"/>
        <v>-9000</v>
      </c>
      <c r="H33" s="3">
        <f t="shared" si="35"/>
        <v>-8000</v>
      </c>
      <c r="I33" s="3">
        <f t="shared" si="35"/>
        <v>-7000</v>
      </c>
      <c r="J33" s="3">
        <f t="shared" si="35"/>
        <v>-6000</v>
      </c>
      <c r="K33" s="3">
        <f t="shared" si="35"/>
        <v>-5000</v>
      </c>
      <c r="L33" s="3">
        <f t="shared" si="35"/>
        <v>-4000</v>
      </c>
      <c r="M33" s="3">
        <f t="shared" si="35"/>
        <v>-3000</v>
      </c>
      <c r="N33" s="3">
        <f t="shared" si="35"/>
        <v>-2000</v>
      </c>
      <c r="O33" s="3">
        <f t="shared" si="35"/>
        <v>-1000</v>
      </c>
      <c r="P33" s="3">
        <f t="shared" si="35"/>
        <v>0</v>
      </c>
      <c r="Q33" s="3">
        <f t="shared" si="35"/>
        <v>0</v>
      </c>
      <c r="R33" s="3">
        <f t="shared" si="35"/>
        <v>0</v>
      </c>
      <c r="S33" s="3">
        <f t="shared" si="35"/>
        <v>0</v>
      </c>
      <c r="T33" s="3">
        <f t="shared" si="35"/>
        <v>0</v>
      </c>
      <c r="U33" s="3">
        <f t="shared" si="36"/>
        <v>0</v>
      </c>
      <c r="V33" s="3">
        <f t="shared" si="36"/>
        <v>0</v>
      </c>
      <c r="W33" s="3">
        <f t="shared" si="36"/>
        <v>0</v>
      </c>
      <c r="X33" s="3">
        <f t="shared" si="31"/>
        <v>0</v>
      </c>
      <c r="Y33" s="3">
        <f t="shared" si="31"/>
        <v>0</v>
      </c>
      <c r="AD33" s="3">
        <f t="shared" si="27"/>
        <v>0</v>
      </c>
      <c r="AE33" s="3">
        <f t="shared" si="37"/>
        <v>8000</v>
      </c>
      <c r="AF33" s="3">
        <f t="shared" si="37"/>
        <v>7000</v>
      </c>
      <c r="AG33" s="3">
        <f t="shared" si="37"/>
        <v>6000</v>
      </c>
      <c r="AH33" s="3">
        <f t="shared" si="37"/>
        <v>5000</v>
      </c>
      <c r="AI33" s="3">
        <f t="shared" si="37"/>
        <v>4000</v>
      </c>
      <c r="AJ33" s="3">
        <f t="shared" si="37"/>
        <v>3000</v>
      </c>
      <c r="AK33" s="3">
        <f t="shared" si="37"/>
        <v>2000</v>
      </c>
      <c r="AL33" s="3">
        <f t="shared" si="37"/>
        <v>1000</v>
      </c>
      <c r="AM33" s="3">
        <f t="shared" si="37"/>
        <v>0</v>
      </c>
      <c r="AN33" s="3">
        <f t="shared" si="37"/>
        <v>0</v>
      </c>
      <c r="AO33" s="3">
        <f t="shared" si="37"/>
        <v>0</v>
      </c>
      <c r="AP33" s="3">
        <f t="shared" si="37"/>
        <v>0</v>
      </c>
      <c r="AQ33" s="3">
        <f t="shared" si="37"/>
        <v>0</v>
      </c>
      <c r="AR33" s="3">
        <f t="shared" si="37"/>
        <v>0</v>
      </c>
      <c r="AS33" s="3">
        <f t="shared" si="37"/>
        <v>0</v>
      </c>
      <c r="AT33" s="3">
        <f t="shared" si="37"/>
        <v>0</v>
      </c>
      <c r="AU33" s="3">
        <f t="shared" si="38"/>
        <v>0</v>
      </c>
      <c r="AV33" s="3">
        <f t="shared" si="38"/>
        <v>0</v>
      </c>
      <c r="AW33" s="3">
        <f t="shared" si="38"/>
        <v>0</v>
      </c>
      <c r="AX33" s="3">
        <f t="shared" si="32"/>
        <v>0</v>
      </c>
      <c r="AY33" s="3">
        <f t="shared" si="32"/>
        <v>0</v>
      </c>
      <c r="BB33" s="3">
        <f t="shared" si="29"/>
        <v>0</v>
      </c>
      <c r="BC33" s="7">
        <f t="shared" si="5"/>
        <v>-1870</v>
      </c>
      <c r="BD33" s="7">
        <f t="shared" si="6"/>
        <v>-1870</v>
      </c>
      <c r="BE33" s="7">
        <f t="shared" si="7"/>
        <v>-1870</v>
      </c>
      <c r="BF33" s="7">
        <f t="shared" si="8"/>
        <v>-1870</v>
      </c>
      <c r="BG33" s="7">
        <f t="shared" si="9"/>
        <v>-1870</v>
      </c>
      <c r="BH33" s="7">
        <f t="shared" si="10"/>
        <v>-1870</v>
      </c>
      <c r="BI33" s="7">
        <f t="shared" si="11"/>
        <v>-1870</v>
      </c>
      <c r="BJ33" s="7">
        <f t="shared" si="12"/>
        <v>-1870</v>
      </c>
      <c r="BK33" s="7">
        <f t="shared" si="13"/>
        <v>-1870</v>
      </c>
      <c r="BL33" s="7">
        <f t="shared" si="14"/>
        <v>-870</v>
      </c>
      <c r="BM33" s="7">
        <f t="shared" si="15"/>
        <v>130</v>
      </c>
      <c r="BN33" s="7">
        <f t="shared" si="16"/>
        <v>1130</v>
      </c>
      <c r="BO33" s="7">
        <f t="shared" si="17"/>
        <v>1130</v>
      </c>
      <c r="BP33" s="7">
        <f t="shared" si="18"/>
        <v>1130</v>
      </c>
      <c r="BQ33" s="7">
        <f t="shared" si="19"/>
        <v>1130</v>
      </c>
      <c r="BR33" s="7">
        <f t="shared" si="20"/>
        <v>1130</v>
      </c>
      <c r="BS33" s="7">
        <f t="shared" si="21"/>
        <v>1130</v>
      </c>
      <c r="BT33" s="7">
        <f t="shared" si="22"/>
        <v>1130</v>
      </c>
      <c r="BU33" s="7">
        <f t="shared" si="23"/>
        <v>1130</v>
      </c>
      <c r="BV33" s="7">
        <f t="shared" si="24"/>
        <v>1130</v>
      </c>
      <c r="BW33" s="7">
        <f t="shared" si="25"/>
        <v>1130</v>
      </c>
    </row>
    <row r="34" spans="4:75" s="7" customFormat="1" ht="14.25">
      <c r="D34" s="6" t="s">
        <v>14</v>
      </c>
      <c r="E34" s="3">
        <f>$B$11*(MAX(0,-E$2+$B$3)-$B$13)</f>
        <v>-8680</v>
      </c>
      <c r="F34" s="3">
        <f aca="true" t="shared" si="39" ref="F34:Y34">$B$11*(MAX(0,-F$2+$B$3)-$B$13)</f>
        <v>-7680</v>
      </c>
      <c r="G34" s="3">
        <f t="shared" si="39"/>
        <v>-6680</v>
      </c>
      <c r="H34" s="3">
        <f t="shared" si="39"/>
        <v>-5680</v>
      </c>
      <c r="I34" s="3">
        <f t="shared" si="39"/>
        <v>-4680</v>
      </c>
      <c r="J34" s="3">
        <f t="shared" si="39"/>
        <v>-3680</v>
      </c>
      <c r="K34" s="3">
        <f t="shared" si="39"/>
        <v>-2680</v>
      </c>
      <c r="L34" s="3">
        <f t="shared" si="39"/>
        <v>-1680</v>
      </c>
      <c r="M34" s="3">
        <f t="shared" si="39"/>
        <v>-680</v>
      </c>
      <c r="N34" s="3">
        <f t="shared" si="39"/>
        <v>320</v>
      </c>
      <c r="O34" s="3">
        <f t="shared" si="39"/>
        <v>1320</v>
      </c>
      <c r="P34" s="3">
        <f t="shared" si="39"/>
        <v>2320</v>
      </c>
      <c r="Q34" s="3">
        <f t="shared" si="39"/>
        <v>2320</v>
      </c>
      <c r="R34" s="3">
        <f t="shared" si="39"/>
        <v>2320</v>
      </c>
      <c r="S34" s="3">
        <f t="shared" si="39"/>
        <v>2320</v>
      </c>
      <c r="T34" s="3">
        <f t="shared" si="39"/>
        <v>2320</v>
      </c>
      <c r="U34" s="3">
        <f t="shared" si="39"/>
        <v>2320</v>
      </c>
      <c r="V34" s="3">
        <f t="shared" si="39"/>
        <v>2320</v>
      </c>
      <c r="W34" s="3">
        <f t="shared" si="39"/>
        <v>2320</v>
      </c>
      <c r="X34" s="3">
        <f t="shared" si="39"/>
        <v>2320</v>
      </c>
      <c r="Y34" s="3">
        <f t="shared" si="39"/>
        <v>2320</v>
      </c>
      <c r="AD34" s="6" t="s">
        <v>14</v>
      </c>
      <c r="AE34" s="3">
        <f>$AB$11*(MAX(0,$AB$3-AE$2)-$AB$13)</f>
        <v>6810</v>
      </c>
      <c r="AF34" s="3">
        <f aca="true" t="shared" si="40" ref="AF34:AY34">$AB$11*(MAX(0,$AB$3-AF$2)-$AB$13)</f>
        <v>5810</v>
      </c>
      <c r="AG34" s="3">
        <f t="shared" si="40"/>
        <v>4810</v>
      </c>
      <c r="AH34" s="3">
        <f t="shared" si="40"/>
        <v>3810</v>
      </c>
      <c r="AI34" s="3">
        <f t="shared" si="40"/>
        <v>2810</v>
      </c>
      <c r="AJ34" s="3">
        <f t="shared" si="40"/>
        <v>1810</v>
      </c>
      <c r="AK34" s="3">
        <f t="shared" si="40"/>
        <v>810</v>
      </c>
      <c r="AL34" s="3">
        <f t="shared" si="40"/>
        <v>-190</v>
      </c>
      <c r="AM34" s="3">
        <f t="shared" si="40"/>
        <v>-1190</v>
      </c>
      <c r="AN34" s="3">
        <f t="shared" si="40"/>
        <v>-1190</v>
      </c>
      <c r="AO34" s="3">
        <f t="shared" si="40"/>
        <v>-1190</v>
      </c>
      <c r="AP34" s="3">
        <f t="shared" si="40"/>
        <v>-1190</v>
      </c>
      <c r="AQ34" s="3">
        <f t="shared" si="40"/>
        <v>-1190</v>
      </c>
      <c r="AR34" s="3">
        <f t="shared" si="40"/>
        <v>-1190</v>
      </c>
      <c r="AS34" s="3">
        <f t="shared" si="40"/>
        <v>-1190</v>
      </c>
      <c r="AT34" s="3">
        <f t="shared" si="40"/>
        <v>-1190</v>
      </c>
      <c r="AU34" s="3">
        <f t="shared" si="40"/>
        <v>-1190</v>
      </c>
      <c r="AV34" s="3">
        <f t="shared" si="40"/>
        <v>-1190</v>
      </c>
      <c r="AW34" s="3">
        <f t="shared" si="40"/>
        <v>-1190</v>
      </c>
      <c r="AX34" s="3">
        <f t="shared" si="40"/>
        <v>-1190</v>
      </c>
      <c r="AY34" s="3">
        <f t="shared" si="40"/>
        <v>-1190</v>
      </c>
      <c r="BB34" s="7" t="s">
        <v>15</v>
      </c>
      <c r="BC34" s="7">
        <f>E34+AE34</f>
        <v>-1870</v>
      </c>
      <c r="BD34" s="7">
        <f aca="true" t="shared" si="41" ref="BD34:BW34">F34+AF34</f>
        <v>-1870</v>
      </c>
      <c r="BE34" s="7">
        <f t="shared" si="41"/>
        <v>-1870</v>
      </c>
      <c r="BF34" s="7">
        <f t="shared" si="41"/>
        <v>-1870</v>
      </c>
      <c r="BG34" s="7">
        <f t="shared" si="41"/>
        <v>-1870</v>
      </c>
      <c r="BH34" s="7">
        <f t="shared" si="41"/>
        <v>-1870</v>
      </c>
      <c r="BI34" s="7">
        <f t="shared" si="41"/>
        <v>-1870</v>
      </c>
      <c r="BJ34" s="7">
        <f t="shared" si="41"/>
        <v>-1870</v>
      </c>
      <c r="BK34" s="7">
        <f t="shared" si="41"/>
        <v>-1870</v>
      </c>
      <c r="BL34" s="7">
        <f t="shared" si="41"/>
        <v>-870</v>
      </c>
      <c r="BM34" s="7">
        <f t="shared" si="41"/>
        <v>130</v>
      </c>
      <c r="BN34" s="7">
        <f t="shared" si="41"/>
        <v>1130</v>
      </c>
      <c r="BO34" s="7">
        <f t="shared" si="41"/>
        <v>1130</v>
      </c>
      <c r="BP34" s="7">
        <f t="shared" si="41"/>
        <v>1130</v>
      </c>
      <c r="BQ34" s="7">
        <f t="shared" si="41"/>
        <v>1130</v>
      </c>
      <c r="BR34" s="7">
        <f t="shared" si="41"/>
        <v>1130</v>
      </c>
      <c r="BS34" s="7">
        <f t="shared" si="41"/>
        <v>1130</v>
      </c>
      <c r="BT34" s="7">
        <f t="shared" si="41"/>
        <v>1130</v>
      </c>
      <c r="BU34" s="7">
        <f t="shared" si="41"/>
        <v>1130</v>
      </c>
      <c r="BV34" s="7">
        <f t="shared" si="41"/>
        <v>1130</v>
      </c>
      <c r="BW34" s="7">
        <f t="shared" si="41"/>
        <v>1130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I20"/>
  <sheetViews>
    <sheetView workbookViewId="0" topLeftCell="A1">
      <selection activeCell="D18" sqref="D18"/>
    </sheetView>
  </sheetViews>
  <sheetFormatPr defaultColWidth="9.00390625" defaultRowHeight="13.5"/>
  <cols>
    <col min="1" max="1" width="13.875" style="4" customWidth="1"/>
    <col min="2" max="4" width="9.00390625" style="4" customWidth="1"/>
    <col min="5" max="6" width="9.125" style="4" bestFit="1" customWidth="1"/>
    <col min="7" max="7" width="10.75390625" style="4" customWidth="1"/>
    <col min="8" max="8" width="10.625" style="4" customWidth="1"/>
    <col min="9" max="9" width="12.125" style="4" bestFit="1" customWidth="1"/>
    <col min="10" max="16384" width="9.00390625" style="4" customWidth="1"/>
  </cols>
  <sheetData>
    <row r="1" spans="2:4" ht="14.25">
      <c r="B1" s="8"/>
      <c r="D1" s="4" t="s">
        <v>1</v>
      </c>
    </row>
    <row r="3" spans="1:2" ht="14.25">
      <c r="A3" s="4" t="s">
        <v>9</v>
      </c>
      <c r="B3" s="4">
        <v>20500</v>
      </c>
    </row>
    <row r="5" spans="1:2" ht="14.25">
      <c r="A5" s="4" t="s">
        <v>59</v>
      </c>
      <c r="B5" s="4">
        <v>30</v>
      </c>
    </row>
    <row r="6" spans="1:2" ht="14.25">
      <c r="A6" s="4" t="s">
        <v>46</v>
      </c>
      <c r="B6" s="4">
        <v>20</v>
      </c>
    </row>
    <row r="7" spans="1:2" ht="14.25">
      <c r="A7" s="4" t="s">
        <v>47</v>
      </c>
      <c r="B7" s="4">
        <v>1</v>
      </c>
    </row>
    <row r="8" spans="1:2" ht="14.25">
      <c r="A8" s="4" t="s">
        <v>48</v>
      </c>
      <c r="B8" s="4">
        <v>1</v>
      </c>
    </row>
    <row r="10" spans="2:9" ht="14.25">
      <c r="B10" s="4" t="s">
        <v>4</v>
      </c>
      <c r="C10" s="4" t="s">
        <v>60</v>
      </c>
      <c r="D10" s="4" t="s">
        <v>61</v>
      </c>
      <c r="E10" s="4" t="s">
        <v>62</v>
      </c>
      <c r="F10" s="4" t="s">
        <v>63</v>
      </c>
      <c r="G10" s="4" t="s">
        <v>64</v>
      </c>
      <c r="H10" s="4" t="s">
        <v>65</v>
      </c>
      <c r="I10" s="9"/>
    </row>
    <row r="11" spans="1:9" ht="14.25">
      <c r="A11" s="4" t="s">
        <v>66</v>
      </c>
      <c r="B11" s="4">
        <v>20000</v>
      </c>
      <c r="C11" s="4">
        <v>0</v>
      </c>
      <c r="D11" s="2" t="s">
        <v>67</v>
      </c>
      <c r="E11" s="4">
        <f>C11</f>
        <v>0</v>
      </c>
      <c r="F11" s="2" t="s">
        <v>67</v>
      </c>
      <c r="G11" s="2" t="s">
        <v>67</v>
      </c>
      <c r="H11" s="2" t="s">
        <v>67</v>
      </c>
      <c r="I11" s="2"/>
    </row>
    <row r="13" spans="1:8" ht="14.25">
      <c r="A13" s="4" t="s">
        <v>68</v>
      </c>
      <c r="B13" s="4">
        <v>20000</v>
      </c>
      <c r="C13" s="4">
        <v>1</v>
      </c>
      <c r="D13" s="4">
        <f>CMBS($B$3,$B13,$B$7,$B$8,$B$6,$B$5)</f>
        <v>754.8123562567762</v>
      </c>
      <c r="E13" s="10">
        <f>DeltaC($B$3,$B13,$B$7,$B$8,$B$6,$B$5)*$C13</f>
        <v>0.6764434551700609</v>
      </c>
      <c r="F13" s="11">
        <f>Gamma($B$3,$B13,$B$7,$B$8,$B$6,$B$5)*$C13</f>
        <v>0.0003051720235571209</v>
      </c>
      <c r="G13" s="10">
        <f>Kappa($B$3,$B13,$B$7,$B$8,$B$6,$B$5)*$C13</f>
        <v>21.08195225751453</v>
      </c>
      <c r="H13" s="10">
        <f>ThetaC($B$3,$B13,$B$7,$B$8,$B$6,$B$5)*$C13</f>
        <v>-7.006740343344623</v>
      </c>
    </row>
    <row r="14" spans="1:8" ht="14.25">
      <c r="A14" s="4" t="s">
        <v>69</v>
      </c>
      <c r="B14" s="4">
        <v>20500</v>
      </c>
      <c r="C14" s="4">
        <v>1</v>
      </c>
      <c r="D14" s="4">
        <f>CMBS($B$3,$B14,$B$7,$B$8,$B$6,$B$5)</f>
        <v>468.484694685023</v>
      </c>
      <c r="E14" s="10">
        <f>DeltaC($B$3,$B14,$B$7,$B$8,$B$6,$B$5)*$C14</f>
        <v>0.5110177054297481</v>
      </c>
      <c r="F14" s="11">
        <f>Gamma($B$3,$B14,$B$7,$B$8,$B$6,$B$5)*$C14</f>
        <v>0.00033898334070529775</v>
      </c>
      <c r="G14" s="10">
        <f aca="true" t="shared" si="0" ref="G14:G19">Kappa($B$3,$B14,$B$7,$B$8,$B$6,$B$5)*$C14</f>
        <v>23.417712153107075</v>
      </c>
      <c r="H14" s="10">
        <f>ThetaC($B$3,$B14,$B$7,$B$8,$B$6,$B$5)*$C14</f>
        <v>-7.7931326052500465</v>
      </c>
    </row>
    <row r="15" spans="1:8" ht="14.25">
      <c r="A15" s="4" t="s">
        <v>70</v>
      </c>
      <c r="B15" s="4">
        <v>21000</v>
      </c>
      <c r="C15" s="4">
        <v>1</v>
      </c>
      <c r="D15" s="4">
        <f>CMBS($B$3,$B15,$B$7,$B$8,$B$6,$B$5)</f>
        <v>265.6591453439678</v>
      </c>
      <c r="E15" s="10">
        <f>DeltaC($B$3,$B15,$B$7,$B$8,$B$6,$B$5)*$C15</f>
        <v>0.3473922664850544</v>
      </c>
      <c r="F15" s="11">
        <f>Gamma($B$3,$B15,$B$7,$B$8,$B$6,$B$5)*$C15</f>
        <v>0.00031409207195102617</v>
      </c>
      <c r="G15" s="10">
        <f t="shared" si="0"/>
        <v>21.698168751356505</v>
      </c>
      <c r="H15" s="10">
        <f>ThetaC($B$3,$B15,$B$7,$B$8,$B$6,$B$5)*$C15</f>
        <v>-7.225480735227485</v>
      </c>
    </row>
    <row r="16" spans="5:8" ht="14.25">
      <c r="E16" s="10"/>
      <c r="F16" s="11"/>
      <c r="G16" s="10"/>
      <c r="H16" s="10"/>
    </row>
    <row r="17" spans="1:8" ht="14.25">
      <c r="A17" s="4" t="s">
        <v>71</v>
      </c>
      <c r="B17" s="4">
        <v>20000</v>
      </c>
      <c r="C17" s="4">
        <v>1</v>
      </c>
      <c r="D17" s="4">
        <f>PMBS($B$3,$B17,$B$7,$B$8,$B$6,$B$5)</f>
        <v>255.22110679495563</v>
      </c>
      <c r="E17" s="10">
        <f>DeltaP($B$3,$B17,$B$7,$B$8,$B$6,$B$5)*$C17</f>
        <v>-0.32273904375358076</v>
      </c>
      <c r="F17" s="11">
        <f>Gamma($B$3,$B17,$B$7,$B$8,$B$6,$B$5)*$C17</f>
        <v>0.0003051720235571209</v>
      </c>
      <c r="G17" s="10">
        <f t="shared" si="0"/>
        <v>21.08195225751453</v>
      </c>
      <c r="H17" s="10">
        <f>ThetaP($B$3,$B17,$B$7,$B$8,$B$6,$B$5)*$C17</f>
        <v>-7.020359790532274</v>
      </c>
    </row>
    <row r="18" spans="1:8" ht="14.25">
      <c r="A18" s="4" t="s">
        <v>72</v>
      </c>
      <c r="B18" s="4">
        <v>20500</v>
      </c>
      <c r="C18" s="4">
        <v>1</v>
      </c>
      <c r="D18" s="4">
        <f>PMBS($B$3,$B18,$B$7,$B$8,$B$6,$B$5)</f>
        <v>468.484694685023</v>
      </c>
      <c r="E18" s="10">
        <f>DeltaP($B$3,$B18,$B$7,$B$8,$B$6,$B$5)*$C18</f>
        <v>-0.48816479349389347</v>
      </c>
      <c r="F18" s="11">
        <f>Gamma($B$3,$B18,$B$7,$B$8,$B$6,$B$5)*$C18</f>
        <v>0.00033898334070529775</v>
      </c>
      <c r="G18" s="10">
        <f t="shared" si="0"/>
        <v>23.417712153107075</v>
      </c>
      <c r="H18" s="10">
        <f>ThetaP($B$3,$B18,$B$7,$B$8,$B$6,$B$5)*$C18</f>
        <v>-7.793132605250045</v>
      </c>
    </row>
    <row r="19" spans="1:8" ht="14.25">
      <c r="A19" s="4" t="s">
        <v>73</v>
      </c>
      <c r="B19" s="4">
        <v>21000</v>
      </c>
      <c r="C19" s="4">
        <v>1</v>
      </c>
      <c r="D19" s="4">
        <f>PMBS($B$3,$B19,$B$7,$B$8,$B$6,$B$5)</f>
        <v>765.2503948057874</v>
      </c>
      <c r="E19" s="10">
        <f>DeltaP($B$3,$B19,$B$7,$B$8,$B$6,$B$5)*$C19</f>
        <v>-0.6517902324385872</v>
      </c>
      <c r="F19" s="11">
        <f>Gamma($B$3,$B19,$B$7,$B$8,$B$6,$B$5)*$C19</f>
        <v>0.00031409207195102617</v>
      </c>
      <c r="G19" s="10">
        <f t="shared" si="0"/>
        <v>21.698168751356505</v>
      </c>
      <c r="H19" s="10">
        <f>ThetaP($B$3,$B19,$B$7,$B$8,$B$6,$B$5)*$C19</f>
        <v>-7.211861288039834</v>
      </c>
    </row>
    <row r="20" spans="1:8" ht="14.25">
      <c r="A20" s="4" t="s">
        <v>74</v>
      </c>
      <c r="E20" s="10">
        <f>SUM(E11:E19)</f>
        <v>0.07215935739880164</v>
      </c>
      <c r="F20" s="11">
        <f>SUM(F11:F19)</f>
        <v>0.0019164948724268898</v>
      </c>
      <c r="G20" s="10">
        <f>SUM(G11:G19)</f>
        <v>132.39566632395622</v>
      </c>
      <c r="H20" s="10">
        <f>SUM(H11:H19)</f>
        <v>-44.05070736764431</v>
      </c>
    </row>
  </sheetData>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O2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75</v>
      </c>
      <c r="E1" s="4">
        <f>$B$1-5*$B$9</f>
        <v>34000</v>
      </c>
      <c r="F1" s="4">
        <f aca="true" t="shared" si="0" ref="F1:O1">E$1+$B$9</f>
        <v>35000</v>
      </c>
      <c r="G1" s="4">
        <f t="shared" si="0"/>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4</v>
      </c>
      <c r="B2" s="4">
        <v>39000</v>
      </c>
      <c r="D2" s="5">
        <f>B4-10*B8</f>
        <v>23</v>
      </c>
      <c r="E2" s="3">
        <f>CMBS(E$1,$B$2,$B$5,$B$6,$D2,$B$3)</f>
        <v>16.36398197092683</v>
      </c>
      <c r="F2" s="3">
        <f>CMBS(F$1,$B$2,$B$5,$B$6,$D2,$B$3)</f>
        <v>51.3146969267882</v>
      </c>
      <c r="G2" s="3">
        <f aca="true" t="shared" si="1" ref="G2:O4">CMBS(G$1,$B$2,$B$5,$B$6,$D2,$B$3)</f>
        <v>134.60567528872525</v>
      </c>
      <c r="H2" s="3">
        <f t="shared" si="1"/>
        <v>301.7411976822832</v>
      </c>
      <c r="I2" s="3">
        <f t="shared" si="1"/>
        <v>589.884591426402</v>
      </c>
      <c r="J2" s="3">
        <f t="shared" si="1"/>
        <v>1025.3257221355598</v>
      </c>
      <c r="K2" s="3">
        <f t="shared" si="1"/>
        <v>1613.850715355744</v>
      </c>
      <c r="L2" s="3">
        <f t="shared" si="1"/>
        <v>2339.773003544935</v>
      </c>
      <c r="M2" s="3">
        <f t="shared" si="1"/>
        <v>3173.2759211089797</v>
      </c>
      <c r="N2" s="3">
        <f t="shared" si="1"/>
        <v>4080.9713536775816</v>
      </c>
      <c r="O2" s="3">
        <f t="shared" si="1"/>
        <v>5034.122416655184</v>
      </c>
    </row>
    <row r="3" spans="1:15" ht="14.25">
      <c r="A3" s="4" t="s">
        <v>45</v>
      </c>
      <c r="B3" s="4">
        <v>30</v>
      </c>
      <c r="D3" s="5">
        <f aca="true" t="shared" si="2" ref="D3:D22">D2+$B$8</f>
        <v>24</v>
      </c>
      <c r="E3" s="3">
        <f>CMBS(E$1,$B$2,$B$5,$B$6,$D3,$B$3)</f>
        <v>21.59757090312155</v>
      </c>
      <c r="F3" s="3">
        <f>CMBS(F$1,$B$2,$B$5,$B$6,$D3,$B$3)</f>
        <v>62.93495552447803</v>
      </c>
      <c r="G3" s="3">
        <f t="shared" si="1"/>
        <v>155.74071014494893</v>
      </c>
      <c r="H3" s="3">
        <f t="shared" si="1"/>
        <v>333.72323408455304</v>
      </c>
      <c r="I3" s="3">
        <f t="shared" si="1"/>
        <v>630.7193342761202</v>
      </c>
      <c r="J3" s="3">
        <f t="shared" si="1"/>
        <v>1069.887798027965</v>
      </c>
      <c r="K3" s="3">
        <f t="shared" si="1"/>
        <v>1655.902301349408</v>
      </c>
      <c r="L3" s="3">
        <f t="shared" si="1"/>
        <v>2374.457318251003</v>
      </c>
      <c r="M3" s="3">
        <f t="shared" si="1"/>
        <v>3198.525050119104</v>
      </c>
      <c r="N3" s="3">
        <f t="shared" si="1"/>
        <v>4097.34060858938</v>
      </c>
      <c r="O3" s="3">
        <f t="shared" si="1"/>
        <v>5043.651757550331</v>
      </c>
    </row>
    <row r="4" spans="1:15" ht="14.25">
      <c r="A4" s="4" t="s">
        <v>46</v>
      </c>
      <c r="B4" s="4">
        <v>33</v>
      </c>
      <c r="D4" s="5">
        <f t="shared" si="2"/>
        <v>25</v>
      </c>
      <c r="E4" s="3">
        <f aca="true" t="shared" si="3" ref="E4:O22">CMBS(E$1,$B$2,$B$5,$B$6,$D4,$B$3)</f>
        <v>27.773841484939112</v>
      </c>
      <c r="F4" s="3">
        <f>CMBS(F$1,$B$2,$B$5,$B$6,$D4,$B$3)</f>
        <v>75.8169040771877</v>
      </c>
      <c r="G4" s="3">
        <f t="shared" si="1"/>
        <v>178.10211917007928</v>
      </c>
      <c r="H4" s="3">
        <f t="shared" si="1"/>
        <v>366.4945244095379</v>
      </c>
      <c r="I4" s="3">
        <f t="shared" si="1"/>
        <v>671.7956489262524</v>
      </c>
      <c r="J4" s="3">
        <f t="shared" si="1"/>
        <v>1114.4476703556866</v>
      </c>
      <c r="K4" s="3">
        <f t="shared" si="1"/>
        <v>1698.190082359466</v>
      </c>
      <c r="L4" s="3">
        <f t="shared" si="1"/>
        <v>2409.9130026150306</v>
      </c>
      <c r="M4" s="3">
        <f t="shared" si="1"/>
        <v>3225.024917622439</v>
      </c>
      <c r="N4" s="3">
        <f t="shared" si="1"/>
        <v>4115.142945900319</v>
      </c>
      <c r="O4" s="3">
        <f t="shared" si="1"/>
        <v>5054.4830122379935</v>
      </c>
    </row>
    <row r="5" spans="1:15" ht="14.25">
      <c r="A5" s="4" t="s">
        <v>47</v>
      </c>
      <c r="B5" s="4">
        <v>0.5</v>
      </c>
      <c r="D5" s="5">
        <f t="shared" si="2"/>
        <v>26</v>
      </c>
      <c r="E5" s="3">
        <f t="shared" si="3"/>
        <v>34.92483778045175</v>
      </c>
      <c r="F5" s="3">
        <f t="shared" si="3"/>
        <v>89.9288042789417</v>
      </c>
      <c r="G5" s="3">
        <f t="shared" si="3"/>
        <v>201.607516533546</v>
      </c>
      <c r="H5" s="3">
        <f t="shared" si="3"/>
        <v>399.9799828553496</v>
      </c>
      <c r="I5" s="3">
        <f t="shared" si="3"/>
        <v>713.0865362602399</v>
      </c>
      <c r="J5" s="3">
        <f t="shared" si="3"/>
        <v>1159.005247793124</v>
      </c>
      <c r="K5" s="3">
        <f t="shared" si="3"/>
        <v>1740.6875850596261</v>
      </c>
      <c r="L5" s="3">
        <f t="shared" si="3"/>
        <v>2446.065077296171</v>
      </c>
      <c r="M5" s="3">
        <f t="shared" si="3"/>
        <v>3252.6826368150796</v>
      </c>
      <c r="N5" s="3">
        <f t="shared" si="3"/>
        <v>4134.3173049853285</v>
      </c>
      <c r="O5" s="3">
        <f t="shared" si="3"/>
        <v>5066.613666215388</v>
      </c>
    </row>
    <row r="6" spans="1:15" ht="14.25">
      <c r="A6" s="4" t="s">
        <v>48</v>
      </c>
      <c r="B6" s="4">
        <v>0.5</v>
      </c>
      <c r="D6" s="5">
        <f t="shared" si="2"/>
        <v>27</v>
      </c>
      <c r="E6" s="3">
        <f t="shared" si="3"/>
        <v>43.07083357186798</v>
      </c>
      <c r="F6" s="3">
        <f t="shared" si="3"/>
        <v>105.2323006612769</v>
      </c>
      <c r="G6" s="3">
        <f t="shared" si="3"/>
        <v>226.1787273559912</v>
      </c>
      <c r="H6" s="3">
        <f t="shared" si="3"/>
        <v>434.11306159907144</v>
      </c>
      <c r="I6" s="3">
        <f t="shared" si="3"/>
        <v>754.5687766655265</v>
      </c>
      <c r="J6" s="3">
        <f t="shared" si="3"/>
        <v>1203.5604390272783</v>
      </c>
      <c r="K6" s="3">
        <f t="shared" si="3"/>
        <v>1783.372051804381</v>
      </c>
      <c r="L6" s="3">
        <f t="shared" si="3"/>
        <v>2482.847365663907</v>
      </c>
      <c r="M6" s="3">
        <f t="shared" si="3"/>
        <v>3281.411807219549</v>
      </c>
      <c r="N6" s="3">
        <f t="shared" si="3"/>
        <v>4154.799763308401</v>
      </c>
      <c r="O6" s="3">
        <f t="shared" si="3"/>
        <v>5080.029773288246</v>
      </c>
    </row>
    <row r="7" spans="4:15" ht="14.25">
      <c r="D7" s="5">
        <f t="shared" si="2"/>
        <v>28</v>
      </c>
      <c r="E7" s="3">
        <f t="shared" si="3"/>
        <v>52.22176805488084</v>
      </c>
      <c r="F7" s="3">
        <f t="shared" si="3"/>
        <v>121.68451073111646</v>
      </c>
      <c r="G7" s="3">
        <f t="shared" si="3"/>
        <v>251.7421954758929</v>
      </c>
      <c r="H7" s="3">
        <f t="shared" si="3"/>
        <v>468.8346888244796</v>
      </c>
      <c r="I7" s="3">
        <f t="shared" si="3"/>
        <v>796.222295976524</v>
      </c>
      <c r="J7" s="3">
        <f t="shared" si="3"/>
        <v>1248.1131527582402</v>
      </c>
      <c r="K7" s="3">
        <f t="shared" si="3"/>
        <v>1826.2238151721904</v>
      </c>
      <c r="L7" s="3">
        <f t="shared" si="3"/>
        <v>2520.201339401792</v>
      </c>
      <c r="M7" s="3">
        <f t="shared" si="3"/>
        <v>3311.1324784122626</v>
      </c>
      <c r="N7" s="3">
        <f t="shared" si="3"/>
        <v>4176.525355215686</v>
      </c>
      <c r="O7" s="3">
        <f t="shared" si="3"/>
        <v>5094.708364880666</v>
      </c>
    </row>
    <row r="8" spans="1:15" ht="14.25">
      <c r="A8" s="4" t="s">
        <v>76</v>
      </c>
      <c r="B8" s="4">
        <v>1</v>
      </c>
      <c r="D8" s="5">
        <f t="shared" si="2"/>
        <v>29</v>
      </c>
      <c r="E8" s="3">
        <f t="shared" si="3"/>
        <v>62.37872797490854</v>
      </c>
      <c r="F8" s="3">
        <f t="shared" si="3"/>
        <v>139.23970114252597</v>
      </c>
      <c r="G8" s="3">
        <f t="shared" si="3"/>
        <v>278.22913568205513</v>
      </c>
      <c r="H8" s="3">
        <f t="shared" si="3"/>
        <v>504.0923342342103</v>
      </c>
      <c r="I8" s="3">
        <f t="shared" si="3"/>
        <v>838.0296535227972</v>
      </c>
      <c r="J8" s="3">
        <f t="shared" si="3"/>
        <v>1292.663297699968</v>
      </c>
      <c r="K8" s="3">
        <f t="shared" si="3"/>
        <v>1869.2257934439149</v>
      </c>
      <c r="L8" s="3">
        <f t="shared" si="3"/>
        <v>2558.0751183926805</v>
      </c>
      <c r="M8" s="3">
        <f t="shared" si="3"/>
        <v>3341.770938777474</v>
      </c>
      <c r="N8" s="3">
        <f t="shared" si="3"/>
        <v>4199.42941559336</v>
      </c>
      <c r="O8" s="3">
        <f t="shared" si="3"/>
        <v>5110.619555259778</v>
      </c>
    </row>
    <row r="9" spans="1:15" ht="14.25">
      <c r="A9" s="4" t="s">
        <v>5</v>
      </c>
      <c r="B9" s="4">
        <v>1000</v>
      </c>
      <c r="D9" s="5">
        <f t="shared" si="2"/>
        <v>30</v>
      </c>
      <c r="E9" s="3">
        <f t="shared" si="3"/>
        <v>73.53538265934117</v>
      </c>
      <c r="F9" s="3">
        <f t="shared" si="3"/>
        <v>157.85060629855343</v>
      </c>
      <c r="G9" s="3">
        <f t="shared" si="3"/>
        <v>305.5755128315741</v>
      </c>
      <c r="H9" s="3">
        <f t="shared" si="3"/>
        <v>539.8391922413957</v>
      </c>
      <c r="I9" s="3">
        <f t="shared" si="3"/>
        <v>879.975626019741</v>
      </c>
      <c r="J9" s="3">
        <f t="shared" si="3"/>
        <v>1337.2107825806015</v>
      </c>
      <c r="K9" s="3">
        <f t="shared" si="3"/>
        <v>1912.3630808801827</v>
      </c>
      <c r="L9" s="3">
        <f t="shared" si="3"/>
        <v>2596.4226075250153</v>
      </c>
      <c r="M9" s="3">
        <f t="shared" si="3"/>
        <v>3373.259399484992</v>
      </c>
      <c r="N9" s="3">
        <f t="shared" si="3"/>
        <v>4223.4485472025335</v>
      </c>
      <c r="O9" s="3">
        <f t="shared" si="3"/>
        <v>5127.728333997977</v>
      </c>
    </row>
    <row r="10" spans="4:15" ht="14.25">
      <c r="D10" s="5">
        <f t="shared" si="2"/>
        <v>31</v>
      </c>
      <c r="E10" s="3">
        <f t="shared" si="3"/>
        <v>85.67931549338664</v>
      </c>
      <c r="F10" s="3">
        <f t="shared" si="3"/>
        <v>177.46944685587778</v>
      </c>
      <c r="G10" s="3">
        <f t="shared" si="3"/>
        <v>333.72190738763766</v>
      </c>
      <c r="H10" s="3">
        <f t="shared" si="3"/>
        <v>576.0334709755916</v>
      </c>
      <c r="I10" s="3">
        <f t="shared" si="3"/>
        <v>922.0468672206262</v>
      </c>
      <c r="J10" s="3">
        <f t="shared" si="3"/>
        <v>1381.7555161431446</v>
      </c>
      <c r="K10" s="3">
        <f t="shared" si="3"/>
        <v>1955.6226128494127</v>
      </c>
      <c r="L10" s="3">
        <f t="shared" si="3"/>
        <v>2635.2027531450003</v>
      </c>
      <c r="M10" s="3">
        <f t="shared" si="3"/>
        <v>3405.5356216875953</v>
      </c>
      <c r="N10" s="3">
        <f t="shared" si="3"/>
        <v>4248.521294969098</v>
      </c>
      <c r="O10" s="3">
        <f t="shared" si="3"/>
        <v>5145.9960610348935</v>
      </c>
    </row>
    <row r="11" spans="4:15" ht="14.25">
      <c r="D11" s="5">
        <f t="shared" si="2"/>
        <v>32</v>
      </c>
      <c r="E11" s="3">
        <f t="shared" si="3"/>
        <v>98.79322215908633</v>
      </c>
      <c r="F11" s="3">
        <f t="shared" si="3"/>
        <v>198.04870164868498</v>
      </c>
      <c r="G11" s="3">
        <f t="shared" si="3"/>
        <v>362.61330985332006</v>
      </c>
      <c r="H11" s="3">
        <f t="shared" si="3"/>
        <v>612.6377748629875</v>
      </c>
      <c r="I11" s="3">
        <f t="shared" si="3"/>
        <v>964.231627864694</v>
      </c>
      <c r="J11" s="3">
        <f t="shared" si="3"/>
        <v>1426.297407146194</v>
      </c>
      <c r="K11" s="3">
        <f t="shared" si="3"/>
        <v>1998.9928904660737</v>
      </c>
      <c r="L11" s="3">
        <f t="shared" si="3"/>
        <v>2674.378903031855</v>
      </c>
      <c r="M11" s="3">
        <f t="shared" si="3"/>
        <v>3438.542519193721</v>
      </c>
      <c r="N11" s="3">
        <f t="shared" si="3"/>
        <v>4274.588595357716</v>
      </c>
      <c r="O11" s="3">
        <f t="shared" si="3"/>
        <v>5165.381692287614</v>
      </c>
    </row>
    <row r="12" spans="4:15" ht="14.25">
      <c r="D12" s="5">
        <f t="shared" si="2"/>
        <v>33</v>
      </c>
      <c r="E12" s="3">
        <f t="shared" si="3"/>
        <v>112.85596430864643</v>
      </c>
      <c r="F12" s="3">
        <f t="shared" si="3"/>
        <v>219.54168031394602</v>
      </c>
      <c r="G12" s="3">
        <f t="shared" si="3"/>
        <v>392.1988740273364</v>
      </c>
      <c r="H12" s="3">
        <f t="shared" si="3"/>
        <v>649.6185690666789</v>
      </c>
      <c r="I12" s="3">
        <f t="shared" si="3"/>
        <v>1006.5195239248387</v>
      </c>
      <c r="J12" s="3">
        <f t="shared" si="3"/>
        <v>1470.8363643642151</v>
      </c>
      <c r="K12" s="3">
        <f t="shared" si="3"/>
        <v>2042.4637528558815</v>
      </c>
      <c r="L12" s="3">
        <f t="shared" si="3"/>
        <v>2713.9182553900573</v>
      </c>
      <c r="M12" s="3">
        <f t="shared" si="3"/>
        <v>3472.227757818535</v>
      </c>
      <c r="N12" s="3">
        <f t="shared" si="3"/>
        <v>4301.594055412876</v>
      </c>
      <c r="O12" s="3">
        <f t="shared" si="3"/>
        <v>5185.842768976516</v>
      </c>
    </row>
    <row r="13" spans="4:15" ht="14.25">
      <c r="D13" s="5">
        <f t="shared" si="2"/>
        <v>34</v>
      </c>
      <c r="E13" s="3">
        <f t="shared" si="3"/>
        <v>127.84347926078499</v>
      </c>
      <c r="F13" s="3">
        <f t="shared" si="3"/>
        <v>241.90293699492395</v>
      </c>
      <c r="G13" s="3">
        <f t="shared" si="3"/>
        <v>422.4316498680273</v>
      </c>
      <c r="H13" s="3">
        <f t="shared" si="3"/>
        <v>686.9457150371945</v>
      </c>
      <c r="I13" s="3">
        <f t="shared" si="3"/>
        <v>1048.901343785472</v>
      </c>
      <c r="J13" s="3">
        <f t="shared" si="3"/>
        <v>1515.3722965883353</v>
      </c>
      <c r="K13" s="3">
        <f t="shared" si="3"/>
        <v>2086.0261877788325</v>
      </c>
      <c r="L13" s="3">
        <f t="shared" si="3"/>
        <v>2753.791384095177</v>
      </c>
      <c r="M13" s="3">
        <f t="shared" si="3"/>
        <v>3506.5433649262377</v>
      </c>
      <c r="N13" s="3">
        <f t="shared" si="3"/>
        <v>4329.484104524152</v>
      </c>
      <c r="O13" s="3">
        <f t="shared" si="3"/>
        <v>5207.3362045686445</v>
      </c>
    </row>
    <row r="14" spans="4:15" ht="14.25">
      <c r="D14" s="5">
        <f t="shared" si="2"/>
        <v>35</v>
      </c>
      <c r="E14" s="3">
        <f t="shared" si="3"/>
        <v>143.7295535424064</v>
      </c>
      <c r="F14" s="3">
        <f t="shared" si="3"/>
        <v>265.0885587991961</v>
      </c>
      <c r="G14" s="3">
        <f t="shared" si="3"/>
        <v>453.2683101502362</v>
      </c>
      <c r="H14" s="3">
        <f t="shared" si="3"/>
        <v>724.5920675590296</v>
      </c>
      <c r="I14" s="3">
        <f t="shared" si="3"/>
        <v>1091.368886985676</v>
      </c>
      <c r="J14" s="3">
        <f t="shared" si="3"/>
        <v>1559.9051126269333</v>
      </c>
      <c r="K14" s="3">
        <f t="shared" si="3"/>
        <v>2129.6721733299273</v>
      </c>
      <c r="L14" s="3">
        <f t="shared" si="3"/>
        <v>2793.9718291239733</v>
      </c>
      <c r="M14" s="3">
        <f t="shared" si="3"/>
        <v>3541.4453573758183</v>
      </c>
      <c r="N14" s="3">
        <f t="shared" si="3"/>
        <v>4358.2080524732955</v>
      </c>
      <c r="O14" s="3">
        <f t="shared" si="3"/>
        <v>5229.818901432809</v>
      </c>
    </row>
    <row r="15" spans="4:15" ht="14.25">
      <c r="D15" s="5">
        <f t="shared" si="2"/>
        <v>36</v>
      </c>
      <c r="E15" s="3">
        <f t="shared" si="3"/>
        <v>160.4864720566511</v>
      </c>
      <c r="F15" s="3">
        <f t="shared" si="3"/>
        <v>289.0563566203773</v>
      </c>
      <c r="G15" s="3">
        <f t="shared" si="3"/>
        <v>484.66888036985074</v>
      </c>
      <c r="H15" s="3">
        <f t="shared" si="3"/>
        <v>762.533124834159</v>
      </c>
      <c r="I15" s="3">
        <f t="shared" si="3"/>
        <v>1133.9148287003445</v>
      </c>
      <c r="J15" s="3">
        <f t="shared" si="3"/>
        <v>1604.43472130601</v>
      </c>
      <c r="K15" s="3">
        <f t="shared" si="3"/>
        <v>2173.3945449645144</v>
      </c>
      <c r="L15" s="3">
        <f t="shared" si="3"/>
        <v>2834.4357426565184</v>
      </c>
      <c r="M15" s="3">
        <f t="shared" si="3"/>
        <v>3576.8933924692756</v>
      </c>
      <c r="N15" s="3">
        <f t="shared" si="3"/>
        <v>4387.718079658072</v>
      </c>
      <c r="O15" s="3">
        <f t="shared" si="3"/>
        <v>5253.248226210097</v>
      </c>
    </row>
    <row r="16" spans="4:15" ht="14.25">
      <c r="D16" s="5">
        <f t="shared" si="2"/>
        <v>37</v>
      </c>
      <c r="E16" s="3">
        <f t="shared" si="3"/>
        <v>178.08555641665998</v>
      </c>
      <c r="F16" s="3">
        <f t="shared" si="3"/>
        <v>313.76598066427687</v>
      </c>
      <c r="G16" s="3">
        <f t="shared" si="3"/>
        <v>516.5964779875067</v>
      </c>
      <c r="H16" s="3">
        <f t="shared" si="3"/>
        <v>800.7467242415823</v>
      </c>
      <c r="I16" s="3">
        <f t="shared" si="3"/>
        <v>1176.5326053211884</v>
      </c>
      <c r="J16" s="3">
        <f t="shared" si="3"/>
        <v>1648.9610314699676</v>
      </c>
      <c r="K16" s="3">
        <f t="shared" si="3"/>
        <v>2217.1868832724285</v>
      </c>
      <c r="L16" s="3">
        <f t="shared" si="3"/>
        <v>2875.16158272509</v>
      </c>
      <c r="M16" s="3">
        <f t="shared" si="3"/>
        <v>3612.8504440738034</v>
      </c>
      <c r="N16" s="3">
        <f t="shared" si="3"/>
        <v>4417.969179301297</v>
      </c>
      <c r="O16" s="3">
        <f t="shared" si="3"/>
        <v>5277.582369312877</v>
      </c>
    </row>
    <row r="17" spans="4:15" ht="14.25">
      <c r="D17" s="5">
        <f t="shared" si="2"/>
        <v>38</v>
      </c>
      <c r="E17" s="3">
        <f t="shared" si="3"/>
        <v>196.49760632489642</v>
      </c>
      <c r="F17" s="3">
        <f t="shared" si="3"/>
        <v>339.17897857182834</v>
      </c>
      <c r="G17" s="3">
        <f t="shared" si="3"/>
        <v>549.0170647326468</v>
      </c>
      <c r="H17" s="3">
        <f t="shared" si="3"/>
        <v>839.2127774124474</v>
      </c>
      <c r="I17" s="3">
        <f t="shared" si="3"/>
        <v>1219.2163174248017</v>
      </c>
      <c r="J17" s="3">
        <f t="shared" si="3"/>
        <v>1693.4839519820962</v>
      </c>
      <c r="K17" s="3">
        <f t="shared" si="3"/>
        <v>2261.043418840305</v>
      </c>
      <c r="L17" s="3">
        <f t="shared" si="3"/>
        <v>2916.1298474950563</v>
      </c>
      <c r="M17" s="3">
        <f t="shared" si="3"/>
        <v>3649.2825044872225</v>
      </c>
      <c r="N17" s="3">
        <f t="shared" si="3"/>
        <v>4448.919066674211</v>
      </c>
      <c r="O17" s="3">
        <f t="shared" si="3"/>
        <v>5302.780610338901</v>
      </c>
    </row>
    <row r="18" spans="4:15" ht="14.25">
      <c r="D18" s="5">
        <f t="shared" si="2"/>
        <v>39</v>
      </c>
      <c r="E18" s="3">
        <f t="shared" si="3"/>
        <v>215.69325735527173</v>
      </c>
      <c r="F18" s="3">
        <f t="shared" si="3"/>
        <v>365.2588103456237</v>
      </c>
      <c r="G18" s="3">
        <f t="shared" si="3"/>
        <v>581.8992140365845</v>
      </c>
      <c r="H18" s="3">
        <f t="shared" si="3"/>
        <v>877.9130391512499</v>
      </c>
      <c r="I18" s="3">
        <f t="shared" si="3"/>
        <v>1261.9606471385669</v>
      </c>
      <c r="J18" s="3">
        <f t="shared" si="3"/>
        <v>1738.0033917251785</v>
      </c>
      <c r="K18" s="3">
        <f t="shared" si="3"/>
        <v>2304.958951257755</v>
      </c>
      <c r="L18" s="3">
        <f t="shared" si="3"/>
        <v>2957.322844305396</v>
      </c>
      <c r="M18" s="3">
        <f t="shared" si="3"/>
        <v>3686.1583115888243</v>
      </c>
      <c r="N18" s="3">
        <f t="shared" si="3"/>
        <v>4480.528066642695</v>
      </c>
      <c r="O18" s="3">
        <f t="shared" si="3"/>
        <v>5328.803507778612</v>
      </c>
    </row>
    <row r="19" spans="4:15" ht="14.25">
      <c r="D19" s="5">
        <f t="shared" si="2"/>
        <v>40</v>
      </c>
      <c r="E19" s="3">
        <f t="shared" si="3"/>
        <v>235.64326748761414</v>
      </c>
      <c r="F19" s="3">
        <f t="shared" si="3"/>
        <v>391.97083127771475</v>
      </c>
      <c r="G19" s="3">
        <f t="shared" si="3"/>
        <v>615.2138945255883</v>
      </c>
      <c r="H19" s="3">
        <f t="shared" si="3"/>
        <v>916.8309055131922</v>
      </c>
      <c r="I19" s="3">
        <f t="shared" si="3"/>
        <v>1304.7607874848618</v>
      </c>
      <c r="J19" s="3">
        <f t="shared" si="3"/>
        <v>1782.519259601977</v>
      </c>
      <c r="K19" s="3">
        <f t="shared" si="3"/>
        <v>2348.92877988514</v>
      </c>
      <c r="L19" s="3">
        <f t="shared" si="3"/>
        <v>2998.7244884872307</v>
      </c>
      <c r="M19" s="3">
        <f t="shared" si="3"/>
        <v>3723.4491001850947</v>
      </c>
      <c r="N19" s="3">
        <f t="shared" si="3"/>
        <v>4512.758987969293</v>
      </c>
      <c r="O19" s="3">
        <f t="shared" si="3"/>
        <v>5355.61302832832</v>
      </c>
    </row>
    <row r="20" spans="4:15" ht="14.25">
      <c r="D20" s="5">
        <f t="shared" si="2"/>
        <v>41</v>
      </c>
      <c r="E20" s="3">
        <f t="shared" si="3"/>
        <v>256.31874350361886</v>
      </c>
      <c r="F20" s="3">
        <f t="shared" si="3"/>
        <v>419.28225164422383</v>
      </c>
      <c r="G20" s="3">
        <f t="shared" si="3"/>
        <v>648.9342697378997</v>
      </c>
      <c r="H20" s="3">
        <f t="shared" si="3"/>
        <v>955.9512370232842</v>
      </c>
      <c r="I20" s="3">
        <f t="shared" si="3"/>
        <v>1347.6123817357948</v>
      </c>
      <c r="J20" s="3">
        <f t="shared" si="3"/>
        <v>1827.031464535954</v>
      </c>
      <c r="K20" s="3">
        <f t="shared" si="3"/>
        <v>2392.948644446973</v>
      </c>
      <c r="L20" s="3">
        <f t="shared" si="3"/>
        <v>3040.320127734216</v>
      </c>
      <c r="M20" s="3">
        <f t="shared" si="3"/>
        <v>3761.1283760965234</v>
      </c>
      <c r="N20" s="3">
        <f t="shared" si="3"/>
        <v>4545.576990594498</v>
      </c>
      <c r="O20" s="3">
        <f t="shared" si="3"/>
        <v>5383.172628443943</v>
      </c>
    </row>
    <row r="21" spans="4:15" ht="14.25">
      <c r="D21" s="5">
        <f t="shared" si="2"/>
        <v>42</v>
      </c>
      <c r="E21" s="3">
        <f t="shared" si="3"/>
        <v>277.6913170416901</v>
      </c>
      <c r="F21" s="3">
        <f t="shared" si="3"/>
        <v>447.16207998350455</v>
      </c>
      <c r="G21" s="3">
        <f t="shared" si="3"/>
        <v>683.0355137220995</v>
      </c>
      <c r="H21" s="3">
        <f t="shared" si="3"/>
        <v>995.2602036036405</v>
      </c>
      <c r="I21" s="3">
        <f t="shared" si="3"/>
        <v>1390.5114711693604</v>
      </c>
      <c r="J21" s="3">
        <f t="shared" si="3"/>
        <v>1871.5399154717088</v>
      </c>
      <c r="K21" s="3">
        <f t="shared" si="3"/>
        <v>2437.014673868289</v>
      </c>
      <c r="L21" s="3">
        <f t="shared" si="3"/>
        <v>3082.096388438953</v>
      </c>
      <c r="M21" s="3">
        <f t="shared" si="3"/>
        <v>3799.17171135034</v>
      </c>
      <c r="N21" s="3">
        <f t="shared" si="3"/>
        <v>4578.94945043229</v>
      </c>
      <c r="O21" s="3">
        <f t="shared" si="3"/>
        <v>5411.447298476505</v>
      </c>
    </row>
    <row r="22" spans="4:15" ht="14.25">
      <c r="D22" s="5">
        <f t="shared" si="2"/>
        <v>43</v>
      </c>
      <c r="E22" s="3">
        <f t="shared" si="3"/>
        <v>299.7332788232625</v>
      </c>
      <c r="F22" s="3">
        <f t="shared" si="3"/>
        <v>475.5810552227358</v>
      </c>
      <c r="G22" s="3">
        <f t="shared" si="3"/>
        <v>717.4946418551554</v>
      </c>
      <c r="H22" s="3">
        <f t="shared" si="3"/>
        <v>1034.74514827227</v>
      </c>
      <c r="I22" s="3">
        <f t="shared" si="3"/>
        <v>1433.4544499060212</v>
      </c>
      <c r="J22" s="3">
        <f t="shared" si="3"/>
        <v>1916.0445213755738</v>
      </c>
      <c r="K22" s="3">
        <f t="shared" si="3"/>
        <v>2481.1233420555727</v>
      </c>
      <c r="L22" s="3">
        <f t="shared" si="3"/>
        <v>3124.0410409489923</v>
      </c>
      <c r="M22" s="3">
        <f t="shared" si="3"/>
        <v>3837.5565587831406</v>
      </c>
      <c r="N22" s="3">
        <f t="shared" si="3"/>
        <v>4612.845824931021</v>
      </c>
      <c r="O22" s="3">
        <f t="shared" si="3"/>
        <v>5440.40357779702</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O22"/>
  <sheetViews>
    <sheetView workbookViewId="0" topLeftCell="A1">
      <selection activeCell="E4" sqref="E4"/>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75</v>
      </c>
      <c r="E1" s="4">
        <f>$B$1-5*$B$9</f>
        <v>34000</v>
      </c>
      <c r="F1" s="4">
        <f>E$1+$B$9</f>
        <v>35000</v>
      </c>
      <c r="G1" s="4">
        <f aca="true" t="shared" si="0" ref="G1:O1">F$1+$B$9</f>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4</v>
      </c>
      <c r="B2" s="4">
        <v>39000</v>
      </c>
      <c r="D2" s="5">
        <f>B4-10*B8</f>
        <v>23</v>
      </c>
      <c r="E2" s="3">
        <f>PMBS(E$1,$B$2,$B$5,$B$6,$D2,$B$3)</f>
        <v>5014.31472743654</v>
      </c>
      <c r="F2" s="3">
        <f aca="true" t="shared" si="1" ref="F2:O5">PMBS(F$1,$B$2,$B$5,$B$6,$D2,$B$3)</f>
        <v>4049.675293299282</v>
      </c>
      <c r="G2" s="3">
        <f t="shared" si="1"/>
        <v>3133.3761225680937</v>
      </c>
      <c r="H2" s="3">
        <f t="shared" si="1"/>
        <v>2300.9214958685334</v>
      </c>
      <c r="I2" s="3">
        <f t="shared" si="1"/>
        <v>1589.474740519523</v>
      </c>
      <c r="J2" s="3">
        <f t="shared" si="1"/>
        <v>1025.3257221355598</v>
      </c>
      <c r="K2" s="3">
        <f t="shared" si="1"/>
        <v>614.2605662626247</v>
      </c>
      <c r="L2" s="3">
        <f t="shared" si="1"/>
        <v>340.5927053586893</v>
      </c>
      <c r="M2" s="3">
        <f t="shared" si="1"/>
        <v>174.50547382960758</v>
      </c>
      <c r="N2" s="3">
        <f t="shared" si="1"/>
        <v>82.61075730509583</v>
      </c>
      <c r="O2" s="3">
        <f t="shared" si="1"/>
        <v>36.17167118957127</v>
      </c>
    </row>
    <row r="3" spans="1:15" ht="14.25">
      <c r="A3" s="4" t="s">
        <v>45</v>
      </c>
      <c r="B3" s="4">
        <v>30</v>
      </c>
      <c r="D3" s="5">
        <f>D2+$B$8</f>
        <v>24</v>
      </c>
      <c r="E3" s="3">
        <f>PMBS(E$1,$B$2,$B$5,$B$6,$D3,$B$3)</f>
        <v>5019.548316368731</v>
      </c>
      <c r="F3" s="3">
        <f t="shared" si="1"/>
        <v>4061.2955518969757</v>
      </c>
      <c r="G3" s="3">
        <f t="shared" si="1"/>
        <v>3154.5111574243165</v>
      </c>
      <c r="H3" s="3">
        <f t="shared" si="1"/>
        <v>2332.9035322708005</v>
      </c>
      <c r="I3" s="3">
        <f t="shared" si="1"/>
        <v>1630.3094833692448</v>
      </c>
      <c r="J3" s="3">
        <f t="shared" si="1"/>
        <v>1069.887798027965</v>
      </c>
      <c r="K3" s="3">
        <f t="shared" si="1"/>
        <v>656.3121522562888</v>
      </c>
      <c r="L3" s="3">
        <f t="shared" si="1"/>
        <v>375.27702006475374</v>
      </c>
      <c r="M3" s="3">
        <f t="shared" si="1"/>
        <v>199.7546028397337</v>
      </c>
      <c r="N3" s="3">
        <f t="shared" si="1"/>
        <v>98.98001221688855</v>
      </c>
      <c r="O3" s="3">
        <f t="shared" si="1"/>
        <v>45.701012084720105</v>
      </c>
    </row>
    <row r="4" spans="1:15" ht="14.25">
      <c r="A4" s="4" t="s">
        <v>46</v>
      </c>
      <c r="B4" s="4">
        <v>33</v>
      </c>
      <c r="D4" s="5">
        <f aca="true" t="shared" si="2" ref="D4:D22">D3+$B$8</f>
        <v>25</v>
      </c>
      <c r="E4" s="3">
        <f>PMBS(E$1,$B$2,$B$5,$B$6,$D4,$B$3)</f>
        <v>5025.724586950557</v>
      </c>
      <c r="F4" s="3">
        <f t="shared" si="1"/>
        <v>4074.1775004496812</v>
      </c>
      <c r="G4" s="3">
        <f t="shared" si="1"/>
        <v>3176.8725664494486</v>
      </c>
      <c r="H4" s="3">
        <f t="shared" si="1"/>
        <v>2365.6748225957854</v>
      </c>
      <c r="I4" s="3">
        <f t="shared" si="1"/>
        <v>1671.3857980193752</v>
      </c>
      <c r="J4" s="3">
        <f t="shared" si="1"/>
        <v>1114.4476703556866</v>
      </c>
      <c r="K4" s="3">
        <f t="shared" si="1"/>
        <v>698.599933266345</v>
      </c>
      <c r="L4" s="3">
        <f t="shared" si="1"/>
        <v>410.73270442877947</v>
      </c>
      <c r="M4" s="3">
        <f t="shared" si="1"/>
        <v>226.2544703430649</v>
      </c>
      <c r="N4" s="3">
        <f t="shared" si="1"/>
        <v>116.78234952782714</v>
      </c>
      <c r="O4" s="3">
        <f t="shared" si="1"/>
        <v>56.532266772381035</v>
      </c>
    </row>
    <row r="5" spans="1:15" ht="14.25">
      <c r="A5" s="4" t="s">
        <v>47</v>
      </c>
      <c r="B5" s="4">
        <v>0.5</v>
      </c>
      <c r="D5" s="5">
        <f t="shared" si="2"/>
        <v>26</v>
      </c>
      <c r="E5" s="3">
        <f>PMBS(E$1,$B$2,$B$5,$B$6,$D5,$B$3)</f>
        <v>5032.875583246059</v>
      </c>
      <c r="F5" s="3">
        <f t="shared" si="1"/>
        <v>4088.289400651436</v>
      </c>
      <c r="G5" s="3">
        <f t="shared" si="1"/>
        <v>3200.3779638129163</v>
      </c>
      <c r="H5" s="3">
        <f t="shared" si="1"/>
        <v>2399.160281041597</v>
      </c>
      <c r="I5" s="3">
        <f t="shared" si="1"/>
        <v>1712.676685353359</v>
      </c>
      <c r="J5" s="3">
        <f t="shared" si="1"/>
        <v>1159.005247793124</v>
      </c>
      <c r="K5" s="3">
        <f t="shared" si="1"/>
        <v>741.0974359665051</v>
      </c>
      <c r="L5" s="3">
        <f t="shared" si="1"/>
        <v>446.8847791099215</v>
      </c>
      <c r="M5" s="3">
        <f t="shared" si="1"/>
        <v>253.91218953571206</v>
      </c>
      <c r="N5" s="3">
        <f t="shared" si="1"/>
        <v>135.95670861283406</v>
      </c>
      <c r="O5" s="3">
        <f t="shared" si="1"/>
        <v>68.66292074977719</v>
      </c>
    </row>
    <row r="6" spans="1:15" ht="14.25">
      <c r="A6" s="4" t="s">
        <v>48</v>
      </c>
      <c r="B6" s="4">
        <v>0.5</v>
      </c>
      <c r="D6" s="5">
        <f t="shared" si="2"/>
        <v>27</v>
      </c>
      <c r="E6" s="3">
        <f aca="true" t="shared" si="3" ref="E6:O22">PMBS(E$1,$B$2,$B$5,$B$6,$D6,$B$3)</f>
        <v>5041.021579037479</v>
      </c>
      <c r="F6" s="3">
        <f t="shared" si="3"/>
        <v>4103.59289703377</v>
      </c>
      <c r="G6" s="3">
        <f t="shared" si="3"/>
        <v>3224.9491746353597</v>
      </c>
      <c r="H6" s="3">
        <f t="shared" si="3"/>
        <v>2433.293359785319</v>
      </c>
      <c r="I6" s="3">
        <f t="shared" si="3"/>
        <v>1754.1589257586493</v>
      </c>
      <c r="J6" s="3">
        <f t="shared" si="3"/>
        <v>1203.5604390272783</v>
      </c>
      <c r="K6" s="3">
        <f t="shared" si="3"/>
        <v>783.78190271126</v>
      </c>
      <c r="L6" s="3">
        <f t="shared" si="3"/>
        <v>483.66706747765784</v>
      </c>
      <c r="M6" s="3">
        <f t="shared" si="3"/>
        <v>282.64135994018125</v>
      </c>
      <c r="N6" s="3">
        <f t="shared" si="3"/>
        <v>156.439166935912</v>
      </c>
      <c r="O6" s="3">
        <f t="shared" si="3"/>
        <v>82.07902782263682</v>
      </c>
    </row>
    <row r="7" spans="4:15" ht="14.25">
      <c r="D7" s="5">
        <f t="shared" si="2"/>
        <v>28</v>
      </c>
      <c r="E7" s="3">
        <f t="shared" si="3"/>
        <v>5050.172513520494</v>
      </c>
      <c r="F7" s="3">
        <f t="shared" si="3"/>
        <v>4120.045107103604</v>
      </c>
      <c r="G7" s="3">
        <f t="shared" si="3"/>
        <v>3250.5126427552605</v>
      </c>
      <c r="H7" s="3">
        <f t="shared" si="3"/>
        <v>2468.0149870107307</v>
      </c>
      <c r="I7" s="3">
        <f t="shared" si="3"/>
        <v>1795.812445069645</v>
      </c>
      <c r="J7" s="3">
        <f t="shared" si="3"/>
        <v>1248.1131527582402</v>
      </c>
      <c r="K7" s="3">
        <f t="shared" si="3"/>
        <v>826.6336660790712</v>
      </c>
      <c r="L7" s="3">
        <f t="shared" si="3"/>
        <v>521.0210412155429</v>
      </c>
      <c r="M7" s="3">
        <f t="shared" si="3"/>
        <v>312.3620311328914</v>
      </c>
      <c r="N7" s="3">
        <f t="shared" si="3"/>
        <v>178.1647588431979</v>
      </c>
      <c r="O7" s="3">
        <f t="shared" si="3"/>
        <v>96.75761941505789</v>
      </c>
    </row>
    <row r="8" spans="1:15" ht="14.25">
      <c r="A8" s="4" t="s">
        <v>76</v>
      </c>
      <c r="B8" s="4">
        <v>1</v>
      </c>
      <c r="D8" s="5">
        <f t="shared" si="2"/>
        <v>29</v>
      </c>
      <c r="E8" s="3">
        <f t="shared" si="3"/>
        <v>5060.329473440521</v>
      </c>
      <c r="F8" s="3">
        <f t="shared" si="3"/>
        <v>4137.600297515015</v>
      </c>
      <c r="G8" s="3">
        <f t="shared" si="3"/>
        <v>3276.999582961427</v>
      </c>
      <c r="H8" s="3">
        <f t="shared" si="3"/>
        <v>2503.2726324204596</v>
      </c>
      <c r="I8" s="3">
        <f t="shared" si="3"/>
        <v>1837.6198026159218</v>
      </c>
      <c r="J8" s="3">
        <f t="shared" si="3"/>
        <v>1292.663297699968</v>
      </c>
      <c r="K8" s="3">
        <f t="shared" si="3"/>
        <v>869.6356443507939</v>
      </c>
      <c r="L8" s="3">
        <f t="shared" si="3"/>
        <v>558.8948202064294</v>
      </c>
      <c r="M8" s="3">
        <f t="shared" si="3"/>
        <v>343.0004914981</v>
      </c>
      <c r="N8" s="3">
        <f t="shared" si="3"/>
        <v>201.06881922086814</v>
      </c>
      <c r="O8" s="3">
        <f t="shared" si="3"/>
        <v>112.66880979417147</v>
      </c>
    </row>
    <row r="9" spans="1:15" ht="14.25">
      <c r="A9" s="4" t="s">
        <v>5</v>
      </c>
      <c r="B9" s="4">
        <v>1000</v>
      </c>
      <c r="D9" s="5">
        <f t="shared" si="2"/>
        <v>30</v>
      </c>
      <c r="E9" s="3">
        <f t="shared" si="3"/>
        <v>5071.4861281249505</v>
      </c>
      <c r="F9" s="3">
        <f t="shared" si="3"/>
        <v>4156.211202671042</v>
      </c>
      <c r="G9" s="3">
        <f t="shared" si="3"/>
        <v>3304.3459601109425</v>
      </c>
      <c r="H9" s="3">
        <f t="shared" si="3"/>
        <v>2539.019490427647</v>
      </c>
      <c r="I9" s="3">
        <f t="shared" si="3"/>
        <v>1879.5657751128601</v>
      </c>
      <c r="J9" s="3">
        <f t="shared" si="3"/>
        <v>1337.2107825806015</v>
      </c>
      <c r="K9" s="3">
        <f t="shared" si="3"/>
        <v>912.7729317870617</v>
      </c>
      <c r="L9" s="3">
        <f t="shared" si="3"/>
        <v>597.2423093387679</v>
      </c>
      <c r="M9" s="3">
        <f t="shared" si="3"/>
        <v>374.4889522056219</v>
      </c>
      <c r="N9" s="3">
        <f t="shared" si="3"/>
        <v>225.08795083004043</v>
      </c>
      <c r="O9" s="3">
        <f t="shared" si="3"/>
        <v>129.77758853236446</v>
      </c>
    </row>
    <row r="10" spans="4:15" ht="14.25">
      <c r="D10" s="5">
        <f t="shared" si="2"/>
        <v>31</v>
      </c>
      <c r="E10" s="3">
        <f t="shared" si="3"/>
        <v>5083.630060959</v>
      </c>
      <c r="F10" s="3">
        <f t="shared" si="3"/>
        <v>4175.830043228365</v>
      </c>
      <c r="G10" s="3">
        <f t="shared" si="3"/>
        <v>3332.4923546670107</v>
      </c>
      <c r="H10" s="3">
        <f t="shared" si="3"/>
        <v>2575.213769161841</v>
      </c>
      <c r="I10" s="3">
        <f t="shared" si="3"/>
        <v>1921.6370163137435</v>
      </c>
      <c r="J10" s="3">
        <f t="shared" si="3"/>
        <v>1381.7555161431446</v>
      </c>
      <c r="K10" s="3">
        <f t="shared" si="3"/>
        <v>956.0324637562917</v>
      </c>
      <c r="L10" s="3">
        <f t="shared" si="3"/>
        <v>636.0224549587474</v>
      </c>
      <c r="M10" s="3">
        <f t="shared" si="3"/>
        <v>406.76517440823045</v>
      </c>
      <c r="N10" s="3">
        <f t="shared" si="3"/>
        <v>250.16069859660456</v>
      </c>
      <c r="O10" s="3">
        <f t="shared" si="3"/>
        <v>148.0453155692785</v>
      </c>
    </row>
    <row r="11" spans="4:15" ht="14.25">
      <c r="D11" s="5">
        <f t="shared" si="2"/>
        <v>32</v>
      </c>
      <c r="E11" s="3">
        <f t="shared" si="3"/>
        <v>5096.743967624698</v>
      </c>
      <c r="F11" s="3">
        <f t="shared" si="3"/>
        <v>4196.409298021175</v>
      </c>
      <c r="G11" s="3">
        <f t="shared" si="3"/>
        <v>3361.3837571326876</v>
      </c>
      <c r="H11" s="3">
        <f t="shared" si="3"/>
        <v>2611.818073049235</v>
      </c>
      <c r="I11" s="3">
        <f t="shared" si="3"/>
        <v>1963.821776957815</v>
      </c>
      <c r="J11" s="3">
        <f t="shared" si="3"/>
        <v>1426.297407146194</v>
      </c>
      <c r="K11" s="3">
        <f t="shared" si="3"/>
        <v>999.4027413729509</v>
      </c>
      <c r="L11" s="3">
        <f t="shared" si="3"/>
        <v>675.1986048456056</v>
      </c>
      <c r="M11" s="3">
        <f t="shared" si="3"/>
        <v>439.7720719143508</v>
      </c>
      <c r="N11" s="3">
        <f t="shared" si="3"/>
        <v>276.22799898522317</v>
      </c>
      <c r="O11" s="3">
        <f t="shared" si="3"/>
        <v>167.43094682200217</v>
      </c>
    </row>
    <row r="12" spans="4:15" ht="14.25">
      <c r="D12" s="5">
        <f t="shared" si="2"/>
        <v>33</v>
      </c>
      <c r="E12" s="3">
        <f t="shared" si="3"/>
        <v>5110.8067097742605</v>
      </c>
      <c r="F12" s="3">
        <f t="shared" si="3"/>
        <v>4217.902276686436</v>
      </c>
      <c r="G12" s="3">
        <f t="shared" si="3"/>
        <v>3390.969321306704</v>
      </c>
      <c r="H12" s="3">
        <f t="shared" si="3"/>
        <v>2648.7988672529245</v>
      </c>
      <c r="I12" s="3">
        <f t="shared" si="3"/>
        <v>2006.1096730179597</v>
      </c>
      <c r="J12" s="3">
        <f t="shared" si="3"/>
        <v>1470.8363643642151</v>
      </c>
      <c r="K12" s="3">
        <f t="shared" si="3"/>
        <v>1042.8736037627605</v>
      </c>
      <c r="L12" s="3">
        <f t="shared" si="3"/>
        <v>714.737957203808</v>
      </c>
      <c r="M12" s="3">
        <f t="shared" si="3"/>
        <v>473.45731053916097</v>
      </c>
      <c r="N12" s="3">
        <f t="shared" si="3"/>
        <v>303.23345904038615</v>
      </c>
      <c r="O12" s="3">
        <f t="shared" si="3"/>
        <v>187.89202351090216</v>
      </c>
    </row>
    <row r="13" spans="4:15" ht="14.25">
      <c r="D13" s="5">
        <f t="shared" si="2"/>
        <v>34</v>
      </c>
      <c r="E13" s="3">
        <f t="shared" si="3"/>
        <v>5125.794224726396</v>
      </c>
      <c r="F13" s="3">
        <f t="shared" si="3"/>
        <v>4240.263533367412</v>
      </c>
      <c r="G13" s="3">
        <f t="shared" si="3"/>
        <v>3421.2020971473976</v>
      </c>
      <c r="H13" s="3">
        <f t="shared" si="3"/>
        <v>2686.1260132234456</v>
      </c>
      <c r="I13" s="3">
        <f t="shared" si="3"/>
        <v>2048.491492878591</v>
      </c>
      <c r="J13" s="3">
        <f t="shared" si="3"/>
        <v>1515.3722965883353</v>
      </c>
      <c r="K13" s="3">
        <f t="shared" si="3"/>
        <v>1086.4360386857115</v>
      </c>
      <c r="L13" s="3">
        <f t="shared" si="3"/>
        <v>754.6110859089276</v>
      </c>
      <c r="M13" s="3">
        <f t="shared" si="3"/>
        <v>507.77291764686925</v>
      </c>
      <c r="N13" s="3">
        <f t="shared" si="3"/>
        <v>331.1235081516588</v>
      </c>
      <c r="O13" s="3">
        <f t="shared" si="3"/>
        <v>209.385459103034</v>
      </c>
    </row>
    <row r="14" spans="4:15" ht="14.25">
      <c r="D14" s="5">
        <f t="shared" si="2"/>
        <v>35</v>
      </c>
      <c r="E14" s="3">
        <f t="shared" si="3"/>
        <v>5141.680299008021</v>
      </c>
      <c r="F14" s="3">
        <f t="shared" si="3"/>
        <v>4263.449155171689</v>
      </c>
      <c r="G14" s="3">
        <f t="shared" si="3"/>
        <v>3452.0387574296074</v>
      </c>
      <c r="H14" s="3">
        <f t="shared" si="3"/>
        <v>2723.7723657452807</v>
      </c>
      <c r="I14" s="3">
        <f t="shared" si="3"/>
        <v>2090.959036078795</v>
      </c>
      <c r="J14" s="3">
        <f t="shared" si="3"/>
        <v>1559.9051126269333</v>
      </c>
      <c r="K14" s="3">
        <f t="shared" si="3"/>
        <v>1130.0820242368045</v>
      </c>
      <c r="L14" s="3">
        <f t="shared" si="3"/>
        <v>794.7915309377222</v>
      </c>
      <c r="M14" s="3">
        <f t="shared" si="3"/>
        <v>542.6749100964444</v>
      </c>
      <c r="N14" s="3">
        <f t="shared" si="3"/>
        <v>359.84745610080154</v>
      </c>
      <c r="O14" s="3">
        <f t="shared" si="3"/>
        <v>231.86815596719953</v>
      </c>
    </row>
    <row r="15" spans="4:15" ht="14.25">
      <c r="D15" s="5">
        <f t="shared" si="2"/>
        <v>36</v>
      </c>
      <c r="E15" s="3">
        <f t="shared" si="3"/>
        <v>5158.437217522263</v>
      </c>
      <c r="F15" s="3">
        <f t="shared" si="3"/>
        <v>4287.416952992866</v>
      </c>
      <c r="G15" s="3">
        <f t="shared" si="3"/>
        <v>3483.439327649223</v>
      </c>
      <c r="H15" s="3">
        <f t="shared" si="3"/>
        <v>2761.71342302041</v>
      </c>
      <c r="I15" s="3">
        <f t="shared" si="3"/>
        <v>2133.5049777934655</v>
      </c>
      <c r="J15" s="3">
        <f t="shared" si="3"/>
        <v>1604.43472130601</v>
      </c>
      <c r="K15" s="3">
        <f t="shared" si="3"/>
        <v>1173.8043958713915</v>
      </c>
      <c r="L15" s="3">
        <f t="shared" si="3"/>
        <v>835.255444470271</v>
      </c>
      <c r="M15" s="3">
        <f t="shared" si="3"/>
        <v>578.1229451899053</v>
      </c>
      <c r="N15" s="3">
        <f t="shared" si="3"/>
        <v>389.3574832855793</v>
      </c>
      <c r="O15" s="3">
        <f t="shared" si="3"/>
        <v>255.29748074448435</v>
      </c>
    </row>
    <row r="16" spans="4:15" ht="14.25">
      <c r="D16" s="5">
        <f t="shared" si="2"/>
        <v>37</v>
      </c>
      <c r="E16" s="3">
        <f t="shared" si="3"/>
        <v>5176.036301882272</v>
      </c>
      <c r="F16" s="3">
        <f t="shared" si="3"/>
        <v>4312.1265770367645</v>
      </c>
      <c r="G16" s="3">
        <f t="shared" si="3"/>
        <v>3515.366925266877</v>
      </c>
      <c r="H16" s="3">
        <f t="shared" si="3"/>
        <v>2799.9270224278334</v>
      </c>
      <c r="I16" s="3">
        <f t="shared" si="3"/>
        <v>2176.1227544143076</v>
      </c>
      <c r="J16" s="3">
        <f t="shared" si="3"/>
        <v>1648.9610314699676</v>
      </c>
      <c r="K16" s="3">
        <f t="shared" si="3"/>
        <v>1217.5967341793094</v>
      </c>
      <c r="L16" s="3">
        <f t="shared" si="3"/>
        <v>875.9812845388406</v>
      </c>
      <c r="M16" s="3">
        <f t="shared" si="3"/>
        <v>614.0799967944331</v>
      </c>
      <c r="N16" s="3">
        <f t="shared" si="3"/>
        <v>419.6085829288031</v>
      </c>
      <c r="O16" s="3">
        <f t="shared" si="3"/>
        <v>279.63162384726</v>
      </c>
    </row>
    <row r="17" spans="4:15" ht="14.25">
      <c r="D17" s="5">
        <f t="shared" si="2"/>
        <v>38</v>
      </c>
      <c r="E17" s="3">
        <f t="shared" si="3"/>
        <v>5194.44835179051</v>
      </c>
      <c r="F17" s="3">
        <f t="shared" si="3"/>
        <v>4337.53957494432</v>
      </c>
      <c r="G17" s="3">
        <f t="shared" si="3"/>
        <v>3547.787512012019</v>
      </c>
      <c r="H17" s="3">
        <f t="shared" si="3"/>
        <v>2838.393075598695</v>
      </c>
      <c r="I17" s="3">
        <f t="shared" si="3"/>
        <v>2218.806466517919</v>
      </c>
      <c r="J17" s="3">
        <f t="shared" si="3"/>
        <v>1693.4839519820962</v>
      </c>
      <c r="K17" s="3">
        <f t="shared" si="3"/>
        <v>1261.4532697471823</v>
      </c>
      <c r="L17" s="3">
        <f t="shared" si="3"/>
        <v>916.9495493088089</v>
      </c>
      <c r="M17" s="3">
        <f t="shared" si="3"/>
        <v>650.5120572078504</v>
      </c>
      <c r="N17" s="3">
        <f t="shared" si="3"/>
        <v>450.5584703017239</v>
      </c>
      <c r="O17" s="3">
        <f t="shared" si="3"/>
        <v>304.82986487329435</v>
      </c>
    </row>
    <row r="18" spans="4:15" ht="14.25">
      <c r="D18" s="5">
        <f t="shared" si="2"/>
        <v>39</v>
      </c>
      <c r="E18" s="3">
        <f t="shared" si="3"/>
        <v>5213.644002820882</v>
      </c>
      <c r="F18" s="3">
        <f t="shared" si="3"/>
        <v>4363.619406718113</v>
      </c>
      <c r="G18" s="3">
        <f t="shared" si="3"/>
        <v>3580.6696613159547</v>
      </c>
      <c r="H18" s="3">
        <f t="shared" si="3"/>
        <v>2877.093337337501</v>
      </c>
      <c r="I18" s="3">
        <f t="shared" si="3"/>
        <v>2261.550796231688</v>
      </c>
      <c r="J18" s="3">
        <f t="shared" si="3"/>
        <v>1738.0033917251785</v>
      </c>
      <c r="K18" s="3">
        <f t="shared" si="3"/>
        <v>1305.3688021646358</v>
      </c>
      <c r="L18" s="3">
        <f t="shared" si="3"/>
        <v>958.1425461191466</v>
      </c>
      <c r="M18" s="3">
        <f t="shared" si="3"/>
        <v>687.3878643094522</v>
      </c>
      <c r="N18" s="3">
        <f t="shared" si="3"/>
        <v>482.1674702702039</v>
      </c>
      <c r="O18" s="3">
        <f t="shared" si="3"/>
        <v>330.8527623129967</v>
      </c>
    </row>
    <row r="19" spans="4:15" ht="14.25">
      <c r="D19" s="5">
        <f t="shared" si="2"/>
        <v>40</v>
      </c>
      <c r="E19" s="3">
        <f t="shared" si="3"/>
        <v>5233.594012953225</v>
      </c>
      <c r="F19" s="3">
        <f t="shared" si="3"/>
        <v>4390.331427650202</v>
      </c>
      <c r="G19" s="3">
        <f t="shared" si="3"/>
        <v>3613.984341804957</v>
      </c>
      <c r="H19" s="3">
        <f t="shared" si="3"/>
        <v>2916.0112036994396</v>
      </c>
      <c r="I19" s="3">
        <f t="shared" si="3"/>
        <v>2304.350936577983</v>
      </c>
      <c r="J19" s="3">
        <f t="shared" si="3"/>
        <v>1782.519259601977</v>
      </c>
      <c r="K19" s="3">
        <f t="shared" si="3"/>
        <v>1349.338630792021</v>
      </c>
      <c r="L19" s="3">
        <f t="shared" si="3"/>
        <v>999.5441903009796</v>
      </c>
      <c r="M19" s="3">
        <f t="shared" si="3"/>
        <v>724.6786529057244</v>
      </c>
      <c r="N19" s="3">
        <f t="shared" si="3"/>
        <v>514.3983915967983</v>
      </c>
      <c r="O19" s="3">
        <f t="shared" si="3"/>
        <v>357.66228286270507</v>
      </c>
    </row>
    <row r="20" spans="4:15" ht="14.25">
      <c r="D20" s="5">
        <f t="shared" si="2"/>
        <v>41</v>
      </c>
      <c r="E20" s="3">
        <f t="shared" si="3"/>
        <v>5254.269488969232</v>
      </c>
      <c r="F20" s="3">
        <f t="shared" si="3"/>
        <v>4417.642848016716</v>
      </c>
      <c r="G20" s="3">
        <f t="shared" si="3"/>
        <v>3647.7047170172737</v>
      </c>
      <c r="H20" s="3">
        <f t="shared" si="3"/>
        <v>2955.131535209537</v>
      </c>
      <c r="I20" s="3">
        <f t="shared" si="3"/>
        <v>2347.2025308289158</v>
      </c>
      <c r="J20" s="3">
        <f t="shared" si="3"/>
        <v>1827.031464535954</v>
      </c>
      <c r="K20" s="3">
        <f t="shared" si="3"/>
        <v>1393.3584953538502</v>
      </c>
      <c r="L20" s="3">
        <f t="shared" si="3"/>
        <v>1041.1398295479667</v>
      </c>
      <c r="M20" s="3">
        <f t="shared" si="3"/>
        <v>762.3579288171532</v>
      </c>
      <c r="N20" s="3">
        <f t="shared" si="3"/>
        <v>547.2163942220059</v>
      </c>
      <c r="O20" s="3">
        <f t="shared" si="3"/>
        <v>385.2218829783269</v>
      </c>
    </row>
    <row r="21" spans="4:15" ht="14.25">
      <c r="D21" s="5">
        <f t="shared" si="2"/>
        <v>42</v>
      </c>
      <c r="E21" s="3">
        <f t="shared" si="3"/>
        <v>5275.642062507301</v>
      </c>
      <c r="F21" s="3">
        <f t="shared" si="3"/>
        <v>4445.522676355999</v>
      </c>
      <c r="G21" s="3">
        <f t="shared" si="3"/>
        <v>3681.8059610014716</v>
      </c>
      <c r="H21" s="3">
        <f t="shared" si="3"/>
        <v>2994.4405017898935</v>
      </c>
      <c r="I21" s="3">
        <f t="shared" si="3"/>
        <v>2390.1016202624814</v>
      </c>
      <c r="J21" s="3">
        <f t="shared" si="3"/>
        <v>1871.5399154717088</v>
      </c>
      <c r="K21" s="3">
        <f t="shared" si="3"/>
        <v>1437.4245247751678</v>
      </c>
      <c r="L21" s="3">
        <f t="shared" si="3"/>
        <v>1082.9160902527037</v>
      </c>
      <c r="M21" s="3">
        <f t="shared" si="3"/>
        <v>800.4012640709698</v>
      </c>
      <c r="N21" s="3">
        <f t="shared" si="3"/>
        <v>580.5888540597971</v>
      </c>
      <c r="O21" s="3">
        <f t="shared" si="3"/>
        <v>413.4965530108948</v>
      </c>
    </row>
    <row r="22" spans="4:15" ht="14.25">
      <c r="D22" s="5">
        <f t="shared" si="2"/>
        <v>43</v>
      </c>
      <c r="E22" s="3">
        <f t="shared" si="3"/>
        <v>5297.684024288876</v>
      </c>
      <c r="F22" s="3">
        <f t="shared" si="3"/>
        <v>4473.941651595225</v>
      </c>
      <c r="G22" s="3">
        <f t="shared" si="3"/>
        <v>3716.2650891345293</v>
      </c>
      <c r="H22" s="3">
        <f t="shared" si="3"/>
        <v>3033.9254464585174</v>
      </c>
      <c r="I22" s="3">
        <f t="shared" si="3"/>
        <v>2433.044598999142</v>
      </c>
      <c r="J22" s="3">
        <f t="shared" si="3"/>
        <v>1916.0445213755738</v>
      </c>
      <c r="K22" s="3">
        <f t="shared" si="3"/>
        <v>1481.5331929624517</v>
      </c>
      <c r="L22" s="3">
        <f t="shared" si="3"/>
        <v>1124.860742762743</v>
      </c>
      <c r="M22" s="3">
        <f t="shared" si="3"/>
        <v>838.7861115037686</v>
      </c>
      <c r="N22" s="3">
        <f t="shared" si="3"/>
        <v>614.4852285585348</v>
      </c>
      <c r="O22" s="3">
        <f t="shared" si="3"/>
        <v>442.4528323314071</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O3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44</v>
      </c>
      <c r="E1" s="4">
        <f>$B$1-5*$B$9</f>
        <v>34000</v>
      </c>
      <c r="F1" s="4">
        <f aca="true" t="shared" si="0" ref="F1:O1">E$1+$B$9</f>
        <v>35000</v>
      </c>
      <c r="G1" s="4">
        <f t="shared" si="0"/>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2</v>
      </c>
      <c r="B2" s="4">
        <v>39000</v>
      </c>
      <c r="D2" s="3">
        <f>B3-B8+1</f>
        <v>30</v>
      </c>
      <c r="E2" s="3">
        <f>IF($D2&gt;0,CMBS(E$1,$B$2,$B$5,$B$6,$B$4,$D2),IF($D2=0,MAX(E$1-$B$2,0),0))</f>
        <v>84.78644841729647</v>
      </c>
      <c r="F2" s="3">
        <f aca="true" t="shared" si="1" ref="F2:O3">IF($D2&gt;0,CMBS(F$1,$B$2,$B$5,$B$6,$B$4,$D2),IF($D2=0,MAX(F$1-$B$2,0),0))</f>
        <v>175.82225393659064</v>
      </c>
      <c r="G2" s="3">
        <f t="shared" si="1"/>
        <v>330.97701048720046</v>
      </c>
      <c r="H2" s="3">
        <f t="shared" si="1"/>
        <v>571.8554149777428</v>
      </c>
      <c r="I2" s="3">
        <f t="shared" si="1"/>
        <v>916.1759940538741</v>
      </c>
      <c r="J2" s="3">
        <f t="shared" si="1"/>
        <v>1374.0613614311878</v>
      </c>
      <c r="K2" s="3">
        <f t="shared" si="1"/>
        <v>1946.1261528831164</v>
      </c>
      <c r="L2" s="3">
        <f t="shared" si="1"/>
        <v>2624.060831467279</v>
      </c>
      <c r="M2" s="3">
        <f t="shared" si="1"/>
        <v>3392.997808950244</v>
      </c>
      <c r="N2" s="3">
        <f t="shared" si="1"/>
        <v>4234.877652140742</v>
      </c>
      <c r="O2" s="3">
        <f t="shared" si="1"/>
        <v>5131.530442353622</v>
      </c>
    </row>
    <row r="3" spans="1:15" ht="14.25">
      <c r="A3" s="4" t="s">
        <v>45</v>
      </c>
      <c r="B3" s="4">
        <v>30</v>
      </c>
      <c r="D3" s="3">
        <f>D2-$B$8</f>
        <v>29</v>
      </c>
      <c r="E3" s="3">
        <f>IF($D3&gt;0,CMBS(E$1,$B$2,$B$5,$B$6,$B$4,$D3),IF($D3=0,MAX(E$1-$B$2,0),0))</f>
        <v>78.41117018973182</v>
      </c>
      <c r="F3" s="3">
        <f t="shared" si="1"/>
        <v>165.58910935021868</v>
      </c>
      <c r="G3" s="3">
        <f t="shared" si="1"/>
        <v>316.368058200037</v>
      </c>
      <c r="H3" s="3">
        <f t="shared" si="1"/>
        <v>553.1367700138853</v>
      </c>
      <c r="I3" s="3">
        <f t="shared" si="1"/>
        <v>894.4725339545494</v>
      </c>
      <c r="J3" s="3">
        <f t="shared" si="1"/>
        <v>1351.1220236832633</v>
      </c>
      <c r="K3" s="3">
        <f t="shared" si="1"/>
        <v>1923.880491474356</v>
      </c>
      <c r="L3" s="3">
        <f t="shared" si="1"/>
        <v>2604.1540383658757</v>
      </c>
      <c r="M3" s="3">
        <f t="shared" si="1"/>
        <v>3376.4822927681416</v>
      </c>
      <c r="N3" s="3">
        <f t="shared" si="1"/>
        <v>4222.129751898588</v>
      </c>
      <c r="O3" s="3">
        <f t="shared" si="1"/>
        <v>5122.360601816428</v>
      </c>
    </row>
    <row r="4" spans="1:15" ht="14.25">
      <c r="A4" s="4" t="s">
        <v>46</v>
      </c>
      <c r="B4" s="4">
        <v>31</v>
      </c>
      <c r="D4" s="3">
        <f aca="true" t="shared" si="2" ref="D4:D29">D3-$B$8</f>
        <v>28</v>
      </c>
      <c r="E4" s="3">
        <f aca="true" t="shared" si="3" ref="E4:O32">IF($D4&gt;0,CMBS(E$1,$B$2,$B$5,$B$6,$B$4,$D4),IF($D4=0,MAX(E$1-$B$2,0),0))</f>
        <v>72.19394903768534</v>
      </c>
      <c r="F4" s="3">
        <f t="shared" si="3"/>
        <v>155.4478717577831</v>
      </c>
      <c r="G4" s="3">
        <f t="shared" si="3"/>
        <v>301.71555822775554</v>
      </c>
      <c r="H4" s="3">
        <f t="shared" si="3"/>
        <v>534.2071195765584</v>
      </c>
      <c r="I4" s="3">
        <f t="shared" si="3"/>
        <v>872.4198424960287</v>
      </c>
      <c r="J4" s="3">
        <f t="shared" si="3"/>
        <v>1327.7777838167895</v>
      </c>
      <c r="K4" s="3">
        <f t="shared" si="3"/>
        <v>1901.275133796782</v>
      </c>
      <c r="L4" s="3">
        <f t="shared" si="3"/>
        <v>2584.011225969094</v>
      </c>
      <c r="M4" s="3">
        <f t="shared" si="3"/>
        <v>3359.8859466008435</v>
      </c>
      <c r="N4" s="3">
        <f t="shared" si="3"/>
        <v>4209.44040546006</v>
      </c>
      <c r="O4" s="3">
        <f t="shared" si="3"/>
        <v>5113.343200388685</v>
      </c>
    </row>
    <row r="5" spans="1:15" ht="14.25">
      <c r="A5" s="4" t="s">
        <v>47</v>
      </c>
      <c r="B5" s="4">
        <v>0</v>
      </c>
      <c r="D5" s="3">
        <f t="shared" si="2"/>
        <v>27</v>
      </c>
      <c r="E5" s="3">
        <f t="shared" si="3"/>
        <v>66.14585737307516</v>
      </c>
      <c r="F5" s="3">
        <f t="shared" si="3"/>
        <v>145.41084175236938</v>
      </c>
      <c r="G5" s="3">
        <f t="shared" si="3"/>
        <v>287.0257739408107</v>
      </c>
      <c r="H5" s="3">
        <f t="shared" si="3"/>
        <v>515.0609628792063</v>
      </c>
      <c r="I5" s="3">
        <f t="shared" si="3"/>
        <v>850.0009049485288</v>
      </c>
      <c r="J5" s="3">
        <f t="shared" si="3"/>
        <v>1304.0067685930844</v>
      </c>
      <c r="K5" s="3">
        <f t="shared" si="3"/>
        <v>1878.2924614019757</v>
      </c>
      <c r="L5" s="3">
        <f t="shared" si="3"/>
        <v>2563.625434922211</v>
      </c>
      <c r="M5" s="3">
        <f t="shared" si="3"/>
        <v>3343.213371321239</v>
      </c>
      <c r="N5" s="3">
        <f t="shared" si="3"/>
        <v>4196.821941232149</v>
      </c>
      <c r="O5" s="3">
        <f t="shared" si="3"/>
        <v>5104.492664953519</v>
      </c>
    </row>
    <row r="6" spans="1:15" ht="14.25">
      <c r="A6" s="4" t="s">
        <v>48</v>
      </c>
      <c r="B6" s="4">
        <v>0.5</v>
      </c>
      <c r="D6" s="3">
        <f t="shared" si="2"/>
        <v>26</v>
      </c>
      <c r="E6" s="3">
        <f t="shared" si="3"/>
        <v>60.27862774620803</v>
      </c>
      <c r="F6" s="3">
        <f t="shared" si="3"/>
        <v>135.49163073724003</v>
      </c>
      <c r="G6" s="3">
        <f t="shared" si="3"/>
        <v>272.30609938645375</v>
      </c>
      <c r="H6" s="3">
        <f t="shared" si="3"/>
        <v>495.69277779026015</v>
      </c>
      <c r="I6" s="3">
        <f t="shared" si="3"/>
        <v>827.1972894821865</v>
      </c>
      <c r="J6" s="3">
        <f t="shared" si="3"/>
        <v>1279.7850597673896</v>
      </c>
      <c r="K6" s="3">
        <f t="shared" si="3"/>
        <v>1854.9133789689695</v>
      </c>
      <c r="L6" s="3">
        <f t="shared" si="3"/>
        <v>2542.9895469928197</v>
      </c>
      <c r="M6" s="3">
        <f t="shared" si="3"/>
        <v>3326.470213787401</v>
      </c>
      <c r="N6" s="3">
        <f t="shared" si="3"/>
        <v>4184.28821697025</v>
      </c>
      <c r="O6" s="3">
        <f t="shared" si="3"/>
        <v>5095.824671524606</v>
      </c>
    </row>
    <row r="7" spans="4:15" ht="14.25">
      <c r="D7" s="3">
        <f t="shared" si="2"/>
        <v>25</v>
      </c>
      <c r="E7" s="3">
        <f t="shared" si="3"/>
        <v>54.60466186780195</v>
      </c>
      <c r="F7" s="3">
        <f t="shared" si="3"/>
        <v>125.70531218004953</v>
      </c>
      <c r="G7" s="3">
        <f t="shared" si="3"/>
        <v>257.56525598273674</v>
      </c>
      <c r="H7" s="3">
        <f t="shared" si="3"/>
        <v>476.09707698591046</v>
      </c>
      <c r="I7" s="3">
        <f t="shared" si="3"/>
        <v>803.9889781276142</v>
      </c>
      <c r="J7" s="3">
        <f t="shared" si="3"/>
        <v>1255.08641593</v>
      </c>
      <c r="K7" s="3">
        <f t="shared" si="3"/>
        <v>1831.1171367210518</v>
      </c>
      <c r="L7" s="3">
        <f t="shared" si="3"/>
        <v>2522.0963235129566</v>
      </c>
      <c r="M7" s="3">
        <f t="shared" si="3"/>
        <v>3309.663365229946</v>
      </c>
      <c r="N7" s="3">
        <f t="shared" si="3"/>
        <v>4171.854828859941</v>
      </c>
      <c r="O7" s="3">
        <f t="shared" si="3"/>
        <v>5087.356249493874</v>
      </c>
    </row>
    <row r="8" spans="1:15" ht="14.25">
      <c r="A8" s="4" t="s">
        <v>6</v>
      </c>
      <c r="B8" s="4">
        <v>1</v>
      </c>
      <c r="D8" s="3">
        <f t="shared" si="2"/>
        <v>24</v>
      </c>
      <c r="E8" s="3">
        <f t="shared" si="3"/>
        <v>49.1370276128373</v>
      </c>
      <c r="F8" s="3">
        <f t="shared" si="3"/>
        <v>116.06859011001916</v>
      </c>
      <c r="G8" s="3">
        <f t="shared" si="3"/>
        <v>242.81352789217271</v>
      </c>
      <c r="H8" s="3">
        <f t="shared" si="3"/>
        <v>456.26848360136864</v>
      </c>
      <c r="I8" s="3">
        <f t="shared" si="3"/>
        <v>780.3541713024442</v>
      </c>
      <c r="J8" s="3">
        <f t="shared" si="3"/>
        <v>1229.8819437229904</v>
      </c>
      <c r="K8" s="3">
        <f t="shared" si="3"/>
        <v>1806.881124786465</v>
      </c>
      <c r="L8" s="3">
        <f t="shared" si="3"/>
        <v>2500.9384604769184</v>
      </c>
      <c r="M8" s="3">
        <f t="shared" si="3"/>
        <v>3292.8012014095293</v>
      </c>
      <c r="N8" s="3">
        <f t="shared" si="3"/>
        <v>4159.539352247935</v>
      </c>
      <c r="O8" s="3">
        <f t="shared" si="3"/>
        <v>5079.105889169405</v>
      </c>
    </row>
    <row r="9" spans="1:15" ht="14.25">
      <c r="A9" s="4" t="s">
        <v>8</v>
      </c>
      <c r="B9" s="4">
        <v>1000</v>
      </c>
      <c r="D9" s="3">
        <f t="shared" si="2"/>
        <v>23</v>
      </c>
      <c r="E9" s="3">
        <f t="shared" si="3"/>
        <v>43.88943915277855</v>
      </c>
      <c r="F9" s="3">
        <f t="shared" si="3"/>
        <v>106.59998592059765</v>
      </c>
      <c r="G9" s="3">
        <f t="shared" si="3"/>
        <v>228.06304474837088</v>
      </c>
      <c r="H9" s="3">
        <f t="shared" si="3"/>
        <v>436.20183270989764</v>
      </c>
      <c r="I9" s="3">
        <f t="shared" si="3"/>
        <v>756.269060782206</v>
      </c>
      <c r="J9" s="3">
        <f t="shared" si="3"/>
        <v>1204.1397066942118</v>
      </c>
      <c r="K9" s="3">
        <f t="shared" si="3"/>
        <v>1782.1806339909635</v>
      </c>
      <c r="L9" s="3">
        <f t="shared" si="3"/>
        <v>2479.508666096459</v>
      </c>
      <c r="M9" s="3">
        <f t="shared" si="3"/>
        <v>3275.893874606638</v>
      </c>
      <c r="N9" s="3">
        <f t="shared" si="3"/>
        <v>4147.361618884366</v>
      </c>
      <c r="O9" s="3">
        <f t="shared" si="3"/>
        <v>5071.093649858805</v>
      </c>
    </row>
    <row r="10" spans="4:15" ht="14.25">
      <c r="D10" s="3">
        <f t="shared" si="2"/>
        <v>22</v>
      </c>
      <c r="E10" s="3">
        <f t="shared" si="3"/>
        <v>38.87621379463303</v>
      </c>
      <c r="F10" s="3">
        <f t="shared" si="3"/>
        <v>97.32004400824917</v>
      </c>
      <c r="G10" s="3">
        <f t="shared" si="3"/>
        <v>213.32812258315425</v>
      </c>
      <c r="H10" s="3">
        <f t="shared" si="3"/>
        <v>415.89230718814724</v>
      </c>
      <c r="I10" s="3">
        <f t="shared" si="3"/>
        <v>731.7075648165319</v>
      </c>
      <c r="J10" s="3">
        <f t="shared" si="3"/>
        <v>1177.8242566918088</v>
      </c>
      <c r="K10" s="3">
        <f t="shared" si="3"/>
        <v>1756.9885762792183</v>
      </c>
      <c r="L10" s="3">
        <f t="shared" si="3"/>
        <v>2457.799768742352</v>
      </c>
      <c r="M10" s="3">
        <f t="shared" si="3"/>
        <v>3258.953670259645</v>
      </c>
      <c r="N10" s="3">
        <f t="shared" si="3"/>
        <v>4135.344036076203</v>
      </c>
      <c r="O10" s="3">
        <f t="shared" si="3"/>
        <v>5063.341264195675</v>
      </c>
    </row>
    <row r="11" spans="4:15" ht="14.25">
      <c r="D11" s="3">
        <f t="shared" si="2"/>
        <v>21</v>
      </c>
      <c r="E11" s="3">
        <f t="shared" si="3"/>
        <v>34.11219707134774</v>
      </c>
      <c r="F11" s="3">
        <f t="shared" si="3"/>
        <v>88.25155581653826</v>
      </c>
      <c r="G11" s="3">
        <f t="shared" si="3"/>
        <v>198.62567656040028</v>
      </c>
      <c r="H11" s="3">
        <f t="shared" si="3"/>
        <v>395.3356196367604</v>
      </c>
      <c r="I11" s="3">
        <f t="shared" si="3"/>
        <v>706.6410176092722</v>
      </c>
      <c r="J11" s="3">
        <f t="shared" si="3"/>
        <v>1150.8960681810458</v>
      </c>
      <c r="K11" s="3">
        <f t="shared" si="3"/>
        <v>1731.2751563227357</v>
      </c>
      <c r="L11" s="3">
        <f t="shared" si="3"/>
        <v>2435.8048661946486</v>
      </c>
      <c r="M11" s="3">
        <f t="shared" si="3"/>
        <v>3241.9954446623815</v>
      </c>
      <c r="N11" s="3">
        <f t="shared" si="3"/>
        <v>4123.511953570254</v>
      </c>
      <c r="O11" s="3">
        <f t="shared" si="3"/>
        <v>5055.872232161302</v>
      </c>
    </row>
    <row r="12" spans="4:15" ht="14.25">
      <c r="D12" s="3">
        <f t="shared" si="2"/>
        <v>20</v>
      </c>
      <c r="E12" s="3">
        <f t="shared" si="3"/>
        <v>29.612645009101016</v>
      </c>
      <c r="F12" s="3">
        <f t="shared" si="3"/>
        <v>79.4198002192843</v>
      </c>
      <c r="G12" s="3">
        <f t="shared" si="3"/>
        <v>183.9757226221809</v>
      </c>
      <c r="H12" s="3">
        <f t="shared" si="3"/>
        <v>374.5282564083536</v>
      </c>
      <c r="I12" s="3">
        <f t="shared" si="3"/>
        <v>681.0378035053363</v>
      </c>
      <c r="J12" s="3">
        <f t="shared" si="3"/>
        <v>1123.3108497107241</v>
      </c>
      <c r="K12" s="3">
        <f t="shared" si="3"/>
        <v>1705.0074837848988</v>
      </c>
      <c r="L12" s="3">
        <f t="shared" si="3"/>
        <v>2413.5175313795953</v>
      </c>
      <c r="M12" s="3">
        <f t="shared" si="3"/>
        <v>3225.0371648448745</v>
      </c>
      <c r="N12" s="3">
        <f t="shared" si="3"/>
        <v>4111.894084124629</v>
      </c>
      <c r="O12" s="3">
        <f t="shared" si="3"/>
        <v>5048.71189503403</v>
      </c>
    </row>
    <row r="13" spans="4:15" ht="14.25">
      <c r="D13" s="3">
        <f t="shared" si="2"/>
        <v>19</v>
      </c>
      <c r="E13" s="3">
        <f t="shared" si="3"/>
        <v>25.393049165413117</v>
      </c>
      <c r="F13" s="3">
        <f t="shared" si="3"/>
        <v>70.85279548495191</v>
      </c>
      <c r="G13" s="3">
        <f t="shared" si="3"/>
        <v>169.4019895769834</v>
      </c>
      <c r="H13" s="3">
        <f t="shared" si="3"/>
        <v>353.46780604203377</v>
      </c>
      <c r="I13" s="3">
        <f t="shared" si="3"/>
        <v>654.8629238567846</v>
      </c>
      <c r="J13" s="3">
        <f t="shared" si="3"/>
        <v>1095.0186982548075</v>
      </c>
      <c r="K13" s="3">
        <f t="shared" si="3"/>
        <v>1678.1491130463655</v>
      </c>
      <c r="L13" s="3">
        <f t="shared" si="3"/>
        <v>2390.9320958891985</v>
      </c>
      <c r="M13" s="3">
        <f t="shared" si="3"/>
        <v>3208.1005779623592</v>
      </c>
      <c r="N13" s="3">
        <f t="shared" si="3"/>
        <v>4100.52298330261</v>
      </c>
      <c r="O13" s="3">
        <f t="shared" si="3"/>
        <v>5041.887474895244</v>
      </c>
    </row>
    <row r="14" spans="4:15" ht="14.25">
      <c r="D14" s="3">
        <f t="shared" si="2"/>
        <v>18</v>
      </c>
      <c r="E14" s="3">
        <f t="shared" si="3"/>
        <v>21.468885867259587</v>
      </c>
      <c r="F14" s="3">
        <f t="shared" si="3"/>
        <v>62.58155372938381</v>
      </c>
      <c r="G14" s="3">
        <f t="shared" si="3"/>
        <v>154.93266871255219</v>
      </c>
      <c r="H14" s="3">
        <f t="shared" si="3"/>
        <v>332.1534034137512</v>
      </c>
      <c r="I14" s="3">
        <f t="shared" si="3"/>
        <v>628.077481543618</v>
      </c>
      <c r="J14" s="3">
        <f t="shared" si="3"/>
        <v>1065.9630502467771</v>
      </c>
      <c r="K14" s="3">
        <f t="shared" si="3"/>
        <v>1650.6594937817172</v>
      </c>
      <c r="L14" s="3">
        <f t="shared" si="3"/>
        <v>2368.044041485322</v>
      </c>
      <c r="M14" s="3">
        <f t="shared" si="3"/>
        <v>3191.212045695953</v>
      </c>
      <c r="N14" s="3">
        <f t="shared" si="3"/>
        <v>4089.4355925443815</v>
      </c>
      <c r="O14" s="3">
        <f t="shared" si="3"/>
        <v>5035.428058765523</v>
      </c>
    </row>
    <row r="15" spans="4:15" ht="14.25">
      <c r="D15" s="3">
        <f t="shared" si="2"/>
        <v>17</v>
      </c>
      <c r="E15" s="3">
        <f t="shared" si="3"/>
        <v>17.855266017864437</v>
      </c>
      <c r="F15" s="3">
        <f t="shared" si="3"/>
        <v>54.640321873629546</v>
      </c>
      <c r="G15" s="3">
        <f t="shared" si="3"/>
        <v>140.6013348876886</v>
      </c>
      <c r="H15" s="3">
        <f t="shared" si="3"/>
        <v>310.58633407865636</v>
      </c>
      <c r="I15" s="3">
        <f t="shared" si="3"/>
        <v>600.6380643608245</v>
      </c>
      <c r="J15" s="3">
        <f t="shared" si="3"/>
        <v>1036.079366170019</v>
      </c>
      <c r="K15" s="3">
        <f t="shared" si="3"/>
        <v>1622.4933114186242</v>
      </c>
      <c r="L15" s="3">
        <f t="shared" si="3"/>
        <v>2344.8505429269826</v>
      </c>
      <c r="M15" s="3">
        <f t="shared" si="3"/>
        <v>3174.403589960006</v>
      </c>
      <c r="N15" s="3">
        <f t="shared" si="3"/>
        <v>4078.673846198384</v>
      </c>
      <c r="O15" s="3">
        <f t="shared" si="3"/>
        <v>5029.3644971531685</v>
      </c>
    </row>
    <row r="16" spans="4:15" ht="14.25">
      <c r="D16" s="3">
        <f t="shared" si="2"/>
        <v>16</v>
      </c>
      <c r="E16" s="3">
        <f t="shared" si="3"/>
        <v>14.566455972656058</v>
      </c>
      <c r="F16" s="3">
        <f t="shared" si="3"/>
        <v>47.066782272822365</v>
      </c>
      <c r="G16" s="3">
        <f t="shared" si="3"/>
        <v>126.44808134205869</v>
      </c>
      <c r="H16" s="3">
        <f t="shared" si="3"/>
        <v>288.770862791288</v>
      </c>
      <c r="I16" s="3">
        <f t="shared" si="3"/>
        <v>572.4960038158406</v>
      </c>
      <c r="J16" s="3">
        <f t="shared" si="3"/>
        <v>1005.2934609965632</v>
      </c>
      <c r="K16" s="3">
        <f t="shared" si="3"/>
        <v>1593.59969097652</v>
      </c>
      <c r="L16" s="3">
        <f t="shared" si="3"/>
        <v>2321.351225123366</v>
      </c>
      <c r="M16" s="3">
        <f t="shared" si="3"/>
        <v>3157.7142104058585</v>
      </c>
      <c r="N16" s="3">
        <f t="shared" si="3"/>
        <v>4068.2853364882467</v>
      </c>
      <c r="O16" s="3">
        <f t="shared" si="3"/>
        <v>5023.729173713873</v>
      </c>
    </row>
    <row r="17" spans="4:15" ht="14.25">
      <c r="D17" s="3">
        <f t="shared" si="2"/>
        <v>15</v>
      </c>
      <c r="E17" s="3">
        <f t="shared" si="3"/>
        <v>11.615233746318154</v>
      </c>
      <c r="F17" s="3">
        <f t="shared" si="3"/>
        <v>39.90216920502439</v>
      </c>
      <c r="G17" s="3">
        <f t="shared" si="3"/>
        <v>112.52091996575336</v>
      </c>
      <c r="H17" s="3">
        <f t="shared" si="3"/>
        <v>266.71537954397536</v>
      </c>
      <c r="I17" s="3">
        <f t="shared" si="3"/>
        <v>543.5964802455128</v>
      </c>
      <c r="J17" s="3">
        <f t="shared" si="3"/>
        <v>973.5193564560577</v>
      </c>
      <c r="K17" s="3">
        <f t="shared" si="3"/>
        <v>1563.9212308626156</v>
      </c>
      <c r="L17" s="3">
        <f t="shared" si="3"/>
        <v>2297.549227518113</v>
      </c>
      <c r="M17" s="3">
        <f t="shared" si="3"/>
        <v>3141.1915527239107</v>
      </c>
      <c r="N17" s="3">
        <f t="shared" si="3"/>
        <v>4058.3240179013083</v>
      </c>
      <c r="O17" s="3">
        <f t="shared" si="3"/>
        <v>5018.555584489091</v>
      </c>
    </row>
    <row r="18" spans="4:15" ht="14.25">
      <c r="D18" s="3">
        <f t="shared" si="2"/>
        <v>14</v>
      </c>
      <c r="E18" s="3">
        <f t="shared" si="3"/>
        <v>9.01203936214722</v>
      </c>
      <c r="F18" s="3">
        <f t="shared" si="3"/>
        <v>33.19123100524325</v>
      </c>
      <c r="G18" s="3">
        <f t="shared" si="3"/>
        <v>98.87750857697574</v>
      </c>
      <c r="H18" s="3">
        <f t="shared" si="3"/>
        <v>244.43400135081447</v>
      </c>
      <c r="I18" s="3">
        <f t="shared" si="3"/>
        <v>513.8774387290505</v>
      </c>
      <c r="J18" s="3">
        <f t="shared" si="3"/>
        <v>940.6564762688504</v>
      </c>
      <c r="K18" s="3">
        <f t="shared" si="3"/>
        <v>1533.3928248263765</v>
      </c>
      <c r="L18" s="3">
        <f t="shared" si="3"/>
        <v>2273.452714877654</v>
      </c>
      <c r="M18" s="3">
        <f t="shared" si="3"/>
        <v>3124.894030428055</v>
      </c>
      <c r="N18" s="3">
        <f t="shared" si="3"/>
        <v>4048.8509100251467</v>
      </c>
      <c r="O18" s="3">
        <f t="shared" si="3"/>
        <v>5013.877640216924</v>
      </c>
    </row>
    <row r="19" spans="4:15" ht="14.25">
      <c r="D19" s="3">
        <f t="shared" si="2"/>
        <v>13</v>
      </c>
      <c r="E19" s="3">
        <f t="shared" si="3"/>
        <v>6.763876068622665</v>
      </c>
      <c r="F19" s="3">
        <f t="shared" si="3"/>
        <v>26.981926854372432</v>
      </c>
      <c r="G19" s="3">
        <f t="shared" si="3"/>
        <v>85.58727430185172</v>
      </c>
      <c r="H19" s="3">
        <f t="shared" si="3"/>
        <v>221.94883786575429</v>
      </c>
      <c r="I19" s="3">
        <f t="shared" si="3"/>
        <v>483.26827383586715</v>
      </c>
      <c r="J19" s="3">
        <f t="shared" si="3"/>
        <v>906.5859205781089</v>
      </c>
      <c r="K19" s="3">
        <f t="shared" si="3"/>
        <v>1501.9402208251122</v>
      </c>
      <c r="L19" s="3">
        <f t="shared" si="3"/>
        <v>2249.0770466043505</v>
      </c>
      <c r="M19" s="3">
        <f t="shared" si="3"/>
        <v>3108.893531938287</v>
      </c>
      <c r="N19" s="3">
        <f t="shared" si="3"/>
        <v>4039.9347182820784</v>
      </c>
      <c r="O19" s="3">
        <f t="shared" si="3"/>
        <v>5009.728571983571</v>
      </c>
    </row>
    <row r="20" spans="4:15" ht="14.25">
      <c r="D20" s="3">
        <f t="shared" si="2"/>
        <v>12</v>
      </c>
      <c r="E20" s="3">
        <f t="shared" si="3"/>
        <v>4.87292567320543</v>
      </c>
      <c r="F20" s="3">
        <f t="shared" si="3"/>
        <v>21.324684943182774</v>
      </c>
      <c r="G20" s="3">
        <f t="shared" si="3"/>
        <v>72.73400118245218</v>
      </c>
      <c r="H20" s="3">
        <f t="shared" si="3"/>
        <v>199.29323969996858</v>
      </c>
      <c r="I20" s="3">
        <f t="shared" si="3"/>
        <v>451.6882371456759</v>
      </c>
      <c r="J20" s="3">
        <f t="shared" si="3"/>
        <v>871.1654207166794</v>
      </c>
      <c r="K20" s="3">
        <f t="shared" si="3"/>
        <v>1469.4782566736685</v>
      </c>
      <c r="L20" s="3">
        <f t="shared" si="3"/>
        <v>2224.4479340810212</v>
      </c>
      <c r="M20" s="3">
        <f t="shared" si="3"/>
        <v>3093.27887765973</v>
      </c>
      <c r="N20" s="3">
        <f t="shared" si="3"/>
        <v>4031.6522231514464</v>
      </c>
      <c r="O20" s="3">
        <f t="shared" si="3"/>
        <v>5006.139278570023</v>
      </c>
    </row>
    <row r="21" spans="4:15" ht="14.25">
      <c r="D21" s="3">
        <f t="shared" si="2"/>
        <v>11</v>
      </c>
      <c r="E21" s="3">
        <f t="shared" si="3"/>
        <v>3.3348664242228665</v>
      </c>
      <c r="F21" s="3">
        <f t="shared" si="3"/>
        <v>16.270955371335617</v>
      </c>
      <c r="G21" s="3">
        <f t="shared" si="3"/>
        <v>60.418926291987646</v>
      </c>
      <c r="H21" s="3">
        <f t="shared" si="3"/>
        <v>176.51652746258515</v>
      </c>
      <c r="I21" s="3">
        <f t="shared" si="3"/>
        <v>419.0445258617492</v>
      </c>
      <c r="J21" s="3">
        <f t="shared" si="3"/>
        <v>834.2223535970843</v>
      </c>
      <c r="K21" s="3">
        <f t="shared" si="3"/>
        <v>1435.9087089293134</v>
      </c>
      <c r="L21" s="3">
        <f t="shared" si="3"/>
        <v>2199.606108671509</v>
      </c>
      <c r="M21" s="3">
        <f t="shared" si="3"/>
        <v>3078.1602212254584</v>
      </c>
      <c r="N21" s="3">
        <f t="shared" si="3"/>
        <v>4024.0881697903096</v>
      </c>
      <c r="O21" s="3">
        <f t="shared" si="3"/>
        <v>5003.1359064290955</v>
      </c>
    </row>
    <row r="22" spans="4:15" ht="14.25">
      <c r="D22" s="3">
        <f t="shared" si="2"/>
        <v>10</v>
      </c>
      <c r="E22" s="3">
        <f t="shared" si="3"/>
        <v>2.1369438305874553</v>
      </c>
      <c r="F22" s="3">
        <f t="shared" si="3"/>
        <v>11.87065615517622</v>
      </c>
      <c r="G22" s="3">
        <f t="shared" si="3"/>
        <v>48.76430970298543</v>
      </c>
      <c r="H22" s="3">
        <f t="shared" si="3"/>
        <v>153.69099522188117</v>
      </c>
      <c r="I22" s="3">
        <f t="shared" si="3"/>
        <v>385.23003923363285</v>
      </c>
      <c r="J22" s="3">
        <f t="shared" si="3"/>
        <v>795.5438172946997</v>
      </c>
      <c r="K22" s="3">
        <f t="shared" si="3"/>
        <v>1401.117706708792</v>
      </c>
      <c r="L22" s="3">
        <f t="shared" si="3"/>
        <v>2174.6143482923617</v>
      </c>
      <c r="M22" s="3">
        <f t="shared" si="3"/>
        <v>3063.6745938118474</v>
      </c>
      <c r="N22" s="3">
        <f t="shared" si="3"/>
        <v>4017.3341875492333</v>
      </c>
      <c r="O22" s="3">
        <f t="shared" si="3"/>
        <v>5000.736413153485</v>
      </c>
    </row>
    <row r="23" spans="4:15" ht="14.25">
      <c r="D23" s="3">
        <f>D22-$B$8</f>
        <v>9</v>
      </c>
      <c r="E23" s="3">
        <f t="shared" si="3"/>
        <v>1.2559737377758893</v>
      </c>
      <c r="F23" s="3">
        <f t="shared" si="3"/>
        <v>8.167929462295035</v>
      </c>
      <c r="G23" s="3">
        <f t="shared" si="3"/>
        <v>37.91723805519109</v>
      </c>
      <c r="H23" s="3">
        <f t="shared" si="3"/>
        <v>130.92247973377016</v>
      </c>
      <c r="I23" s="3">
        <f t="shared" si="3"/>
        <v>350.12088121362285</v>
      </c>
      <c r="J23" s="3">
        <f t="shared" si="3"/>
        <v>754.8620986898095</v>
      </c>
      <c r="K23" s="3">
        <f t="shared" si="3"/>
        <v>1364.972730899368</v>
      </c>
      <c r="L23" s="3">
        <f t="shared" si="3"/>
        <v>2149.5682720702243</v>
      </c>
      <c r="M23" s="3">
        <f t="shared" si="3"/>
        <v>3049.9927135019316</v>
      </c>
      <c r="N23" s="3">
        <f t="shared" si="3"/>
        <v>4011.4859295419956</v>
      </c>
      <c r="O23" s="3">
        <f t="shared" si="3"/>
        <v>4998.945868673618</v>
      </c>
    </row>
    <row r="24" spans="4:15" ht="14.25">
      <c r="D24" s="3">
        <f t="shared" si="2"/>
        <v>8</v>
      </c>
      <c r="E24" s="3">
        <f t="shared" si="3"/>
        <v>0.6566963183982324</v>
      </c>
      <c r="F24" s="3">
        <f t="shared" si="3"/>
        <v>5.194422087070734</v>
      </c>
      <c r="G24" s="3">
        <f t="shared" si="3"/>
        <v>28.052930450969143</v>
      </c>
      <c r="H24" s="3">
        <f t="shared" si="3"/>
        <v>108.366638363128</v>
      </c>
      <c r="I24" s="3">
        <f t="shared" si="3"/>
        <v>313.573944758562</v>
      </c>
      <c r="J24" s="3">
        <f t="shared" si="3"/>
        <v>711.832612587612</v>
      </c>
      <c r="K24" s="3">
        <f t="shared" si="3"/>
        <v>1327.319434594283</v>
      </c>
      <c r="L24" s="3">
        <f t="shared" si="3"/>
        <v>2124.6133061421788</v>
      </c>
      <c r="M24" s="3">
        <f t="shared" si="3"/>
        <v>3037.3268767847185</v>
      </c>
      <c r="N24" s="3">
        <f t="shared" si="3"/>
        <v>4006.6370729413757</v>
      </c>
      <c r="O24" s="3">
        <f t="shared" si="3"/>
        <v>4997.750383095343</v>
      </c>
    </row>
    <row r="25" spans="4:15" ht="14.25">
      <c r="D25" s="3">
        <f t="shared" si="2"/>
        <v>7</v>
      </c>
      <c r="E25" s="3">
        <f t="shared" si="3"/>
        <v>0.2912908609894451</v>
      </c>
      <c r="F25" s="3">
        <f t="shared" si="3"/>
        <v>2.9592002680342944</v>
      </c>
      <c r="G25" s="3">
        <f t="shared" si="3"/>
        <v>19.37568829344127</v>
      </c>
      <c r="H25" s="3">
        <f t="shared" si="3"/>
        <v>86.2545466458896</v>
      </c>
      <c r="I25" s="3">
        <f t="shared" si="3"/>
        <v>275.4256121209728</v>
      </c>
      <c r="J25" s="3">
        <f t="shared" si="3"/>
        <v>665.9989139476093</v>
      </c>
      <c r="K25" s="3">
        <f t="shared" si="3"/>
        <v>1287.979140745134</v>
      </c>
      <c r="L25" s="3">
        <f t="shared" si="3"/>
        <v>2099.9720187112835</v>
      </c>
      <c r="M25" s="3">
        <f t="shared" si="3"/>
        <v>3025.9388453489446</v>
      </c>
      <c r="N25" s="3">
        <f t="shared" si="3"/>
        <v>4002.8679984730043</v>
      </c>
      <c r="O25" s="3">
        <f t="shared" si="3"/>
        <v>4997.110008598473</v>
      </c>
    </row>
    <row r="26" spans="4:15" ht="14.25">
      <c r="D26" s="3">
        <f t="shared" si="2"/>
        <v>6</v>
      </c>
      <c r="E26" s="3">
        <f t="shared" si="3"/>
        <v>0.10137158079486852</v>
      </c>
      <c r="F26" s="3">
        <f t="shared" si="3"/>
        <v>1.434800003853013</v>
      </c>
      <c r="G26" s="3">
        <f t="shared" si="3"/>
        <v>12.113109020579259</v>
      </c>
      <c r="H26" s="3">
        <f t="shared" si="3"/>
        <v>64.9337114896457</v>
      </c>
      <c r="I26" s="3">
        <f t="shared" si="3"/>
        <v>235.49454651406813</v>
      </c>
      <c r="J26" s="3">
        <f t="shared" si="3"/>
        <v>616.7341097407261</v>
      </c>
      <c r="K26" s="3">
        <f t="shared" si="3"/>
        <v>1246.7496581828636</v>
      </c>
      <c r="L26" s="3">
        <f aca="true" t="shared" si="4" ref="F26:O32">IF($D26&gt;0,CMBS(L$1,$B$2,$B$5,$B$6,$B$4,$D26),IF($D26=0,MAX(L$1-$B$2,0),0))</f>
        <v>2075.989295747924</v>
      </c>
      <c r="M26" s="3">
        <f t="shared" si="4"/>
        <v>3016.1442008471276</v>
      </c>
      <c r="N26" s="3">
        <f t="shared" si="4"/>
        <v>4000.225979458046</v>
      </c>
      <c r="O26" s="3">
        <f t="shared" si="4"/>
        <v>4996.952113600935</v>
      </c>
    </row>
    <row r="27" spans="4:15" ht="14.25">
      <c r="D27" s="3">
        <f t="shared" si="2"/>
        <v>5</v>
      </c>
      <c r="E27" s="3">
        <f t="shared" si="3"/>
        <v>0.02408657997496544</v>
      </c>
      <c r="F27" s="3">
        <f t="shared" si="4"/>
        <v>0.5408734177966465</v>
      </c>
      <c r="G27" s="3">
        <f t="shared" si="4"/>
        <v>6.493750579289554</v>
      </c>
      <c r="H27" s="3">
        <f t="shared" si="4"/>
        <v>44.93440000533201</v>
      </c>
      <c r="I27" s="3">
        <f t="shared" si="4"/>
        <v>193.59725559047365</v>
      </c>
      <c r="J27" s="3">
        <f t="shared" si="4"/>
        <v>563.1356952028618</v>
      </c>
      <c r="K27" s="3">
        <f t="shared" si="4"/>
        <v>1203.4174412306384</v>
      </c>
      <c r="L27" s="3">
        <f t="shared" si="4"/>
        <v>2053.2086324833217</v>
      </c>
      <c r="M27" s="3">
        <f t="shared" si="4"/>
        <v>3008.303331912306</v>
      </c>
      <c r="N27" s="3">
        <f t="shared" si="4"/>
        <v>3998.693439528841</v>
      </c>
      <c r="O27" s="3">
        <f t="shared" si="4"/>
        <v>4997.169085795424</v>
      </c>
    </row>
    <row r="28" spans="4:15" ht="14.25">
      <c r="D28" s="3">
        <f t="shared" si="2"/>
        <v>4</v>
      </c>
      <c r="E28" s="3">
        <f t="shared" si="3"/>
        <v>0.0029698028291943457</v>
      </c>
      <c r="F28" s="3">
        <f t="shared" si="4"/>
        <v>0.1327351579626317</v>
      </c>
      <c r="G28" s="3">
        <f t="shared" si="4"/>
        <v>2.687884514185555</v>
      </c>
      <c r="H28" s="3">
        <f t="shared" si="4"/>
        <v>27.074503378511054</v>
      </c>
      <c r="I28" s="3">
        <f t="shared" si="4"/>
        <v>149.60348608933873</v>
      </c>
      <c r="J28" s="3">
        <f t="shared" si="4"/>
        <v>503.81854046573426</v>
      </c>
      <c r="K28" s="3">
        <f t="shared" si="4"/>
        <v>1157.8068304974695</v>
      </c>
      <c r="L28" s="3">
        <f t="shared" si="4"/>
        <v>2032.501464012952</v>
      </c>
      <c r="M28" s="3">
        <f t="shared" si="4"/>
        <v>3002.773671027069</v>
      </c>
      <c r="N28" s="3">
        <f t="shared" si="4"/>
        <v>3998.1448854488335</v>
      </c>
      <c r="O28" s="3">
        <f t="shared" si="4"/>
        <v>4997.627727700645</v>
      </c>
    </row>
    <row r="29" spans="4:15" ht="14.25">
      <c r="D29" s="3">
        <f t="shared" si="2"/>
        <v>3</v>
      </c>
      <c r="E29" s="3">
        <f t="shared" si="3"/>
        <v>0.00010101504727677568</v>
      </c>
      <c r="F29" s="3">
        <f t="shared" si="4"/>
        <v>0.01412958578344714</v>
      </c>
      <c r="G29" s="3">
        <f t="shared" si="4"/>
        <v>0.6777179035413923</v>
      </c>
      <c r="H29" s="3">
        <f t="shared" si="4"/>
        <v>12.602304389393794</v>
      </c>
      <c r="I29" s="3">
        <f t="shared" si="4"/>
        <v>103.62626320882464</v>
      </c>
      <c r="J29" s="3">
        <f t="shared" si="4"/>
        <v>436.45099888663754</v>
      </c>
      <c r="K29" s="3">
        <f t="shared" si="4"/>
        <v>1109.9587003146844</v>
      </c>
      <c r="L29" s="3">
        <f t="shared" si="4"/>
        <v>2015.2719934921333</v>
      </c>
      <c r="M29" s="3">
        <f t="shared" si="4"/>
        <v>2999.7645840305267</v>
      </c>
      <c r="N29" s="3">
        <f t="shared" si="4"/>
        <v>3998.312219816944</v>
      </c>
      <c r="O29" s="3">
        <f t="shared" si="4"/>
        <v>4998.198521146493</v>
      </c>
    </row>
    <row r="30" spans="4:15" ht="14.25">
      <c r="D30" s="3">
        <f>D29-$B$8</f>
        <v>2</v>
      </c>
      <c r="E30" s="3">
        <f t="shared" si="3"/>
        <v>1.46268821890612E-07</v>
      </c>
      <c r="F30" s="3">
        <f t="shared" si="4"/>
        <v>0.00019803752027193477</v>
      </c>
      <c r="G30" s="3">
        <f t="shared" si="4"/>
        <v>0.05238882175862436</v>
      </c>
      <c r="H30" s="3">
        <f t="shared" si="4"/>
        <v>3.2355263922111135</v>
      </c>
      <c r="I30" s="3">
        <f t="shared" si="4"/>
        <v>56.745289712869635</v>
      </c>
      <c r="J30" s="3">
        <f t="shared" si="4"/>
        <v>356.4868002325784</v>
      </c>
      <c r="K30" s="3">
        <f t="shared" si="4"/>
        <v>1060.8362636051606</v>
      </c>
      <c r="L30" s="3">
        <f t="shared" si="4"/>
        <v>2003.6498048822032</v>
      </c>
      <c r="M30" s="3">
        <f t="shared" si="4"/>
        <v>2999.0068907617097</v>
      </c>
      <c r="N30" s="3">
        <f t="shared" si="4"/>
        <v>3998.8269787126264</v>
      </c>
      <c r="O30" s="3">
        <f t="shared" si="4"/>
        <v>4998.797553088203</v>
      </c>
    </row>
    <row r="31" spans="4:15" ht="14.25">
      <c r="D31" s="3">
        <f>D30-$B$8</f>
        <v>1</v>
      </c>
      <c r="E31" s="3">
        <f t="shared" si="3"/>
        <v>0</v>
      </c>
      <c r="F31" s="3">
        <f t="shared" si="4"/>
        <v>1.0871782457945606E-09</v>
      </c>
      <c r="G31" s="3">
        <f t="shared" si="4"/>
        <v>4.5965497317890236E-05</v>
      </c>
      <c r="H31" s="3">
        <f t="shared" si="4"/>
        <v>0.09637061753084808</v>
      </c>
      <c r="I31" s="3">
        <f t="shared" si="4"/>
        <v>14.460379262510287</v>
      </c>
      <c r="J31" s="3">
        <f t="shared" si="4"/>
        <v>252.1890592781274</v>
      </c>
      <c r="K31" s="3">
        <f t="shared" si="4"/>
        <v>1015.8315986823582</v>
      </c>
      <c r="L31" s="3">
        <f t="shared" si="4"/>
        <v>1999.6251858553806</v>
      </c>
      <c r="M31" s="3">
        <f t="shared" si="4"/>
        <v>2999.426422258628</v>
      </c>
      <c r="N31" s="3">
        <f t="shared" si="4"/>
        <v>3999.4124307234015</v>
      </c>
      <c r="O31" s="3">
        <f t="shared" si="4"/>
        <v>4999.398766227016</v>
      </c>
    </row>
    <row r="32" spans="4:15" ht="14.25">
      <c r="D32" s="3">
        <f>D31-$B$8</f>
        <v>0</v>
      </c>
      <c r="E32" s="3">
        <f t="shared" si="3"/>
        <v>0</v>
      </c>
      <c r="F32" s="3">
        <f t="shared" si="4"/>
        <v>0</v>
      </c>
      <c r="G32" s="3">
        <f t="shared" si="4"/>
        <v>0</v>
      </c>
      <c r="H32" s="3">
        <f t="shared" si="4"/>
        <v>0</v>
      </c>
      <c r="I32" s="3">
        <f t="shared" si="4"/>
        <v>0</v>
      </c>
      <c r="J32" s="3">
        <f t="shared" si="4"/>
        <v>0</v>
      </c>
      <c r="K32" s="3">
        <f t="shared" si="4"/>
        <v>1000</v>
      </c>
      <c r="L32" s="3">
        <f t="shared" si="4"/>
        <v>2000</v>
      </c>
      <c r="M32" s="3">
        <f t="shared" si="4"/>
        <v>3000</v>
      </c>
      <c r="N32" s="3">
        <f t="shared" si="4"/>
        <v>4000</v>
      </c>
      <c r="O32" s="3">
        <f t="shared" si="4"/>
        <v>5000</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O3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40000</v>
      </c>
      <c r="D1" s="4" t="s">
        <v>44</v>
      </c>
      <c r="E1" s="4">
        <f>$B$1-5*$B$9</f>
        <v>35000</v>
      </c>
      <c r="F1" s="4">
        <f aca="true" t="shared" si="0" ref="F1:O1">E$1+$B$9</f>
        <v>36000</v>
      </c>
      <c r="G1" s="4">
        <f t="shared" si="0"/>
        <v>37000</v>
      </c>
      <c r="H1" s="4">
        <f t="shared" si="0"/>
        <v>38000</v>
      </c>
      <c r="I1" s="4">
        <f t="shared" si="0"/>
        <v>39000</v>
      </c>
      <c r="J1" s="4">
        <f t="shared" si="0"/>
        <v>40000</v>
      </c>
      <c r="K1" s="4">
        <f t="shared" si="0"/>
        <v>41000</v>
      </c>
      <c r="L1" s="4">
        <f t="shared" si="0"/>
        <v>42000</v>
      </c>
      <c r="M1" s="4">
        <f t="shared" si="0"/>
        <v>43000</v>
      </c>
      <c r="N1" s="4">
        <f t="shared" si="0"/>
        <v>44000</v>
      </c>
      <c r="O1" s="4">
        <f t="shared" si="0"/>
        <v>45000</v>
      </c>
    </row>
    <row r="2" spans="1:15" ht="14.25">
      <c r="A2" s="4" t="s">
        <v>2</v>
      </c>
      <c r="B2" s="4">
        <v>40000</v>
      </c>
      <c r="D2" s="3">
        <f>B3-B8+1</f>
        <v>30</v>
      </c>
      <c r="E2" s="3">
        <f>IF($D2&gt;0,PMBS(E$1,$B$2,$B$5,$B$6,$B$4,$D2),IF($D2=0,MAX(-E$1+$B$2,0),0))</f>
        <v>5094.7498785075695</v>
      </c>
      <c r="F2" s="3">
        <f>IF($D2&gt;0,PMBS(F$1,$B$2,$B$5,$B$6,$B$4,$D2),IF($D2=0,MAX(-F$1+$B$2,0),0))</f>
        <v>4193.054594156198</v>
      </c>
      <c r="G2" s="3">
        <f>IF($D2&gt;0,PMBS(G$1,$B$2,$B$5,$B$6,$B$4,$D2),IF($D2=0,MAX(-G$1+$B$2,0),0))</f>
        <v>3356.366702367359</v>
      </c>
      <c r="H2" s="3">
        <f aca="true" t="shared" si="1" ref="H2:O2">IF($D2&gt;0,PMBS(H$1,$B$2,$B$5,$B$6,$B$4,$D2),IF($D2=0,MAX(-H$1+$B$2,0),0))</f>
        <v>2605.0801294636403</v>
      </c>
      <c r="I2" s="3">
        <f t="shared" si="1"/>
        <v>1955.6226128494236</v>
      </c>
      <c r="J2" s="12">
        <f t="shared" si="1"/>
        <v>1417.185144762203</v>
      </c>
      <c r="K2" s="3">
        <f t="shared" si="1"/>
        <v>990.0879591542653</v>
      </c>
      <c r="L2" s="3">
        <f t="shared" si="1"/>
        <v>666.3845433166334</v>
      </c>
      <c r="M2" s="3">
        <f t="shared" si="1"/>
        <v>432.0073098081666</v>
      </c>
      <c r="N2" s="3">
        <f t="shared" si="1"/>
        <v>269.82636383862337</v>
      </c>
      <c r="O2" s="3">
        <f t="shared" si="1"/>
        <v>162.4680907429729</v>
      </c>
    </row>
    <row r="3" spans="1:15" ht="14.25">
      <c r="A3" s="4" t="s">
        <v>45</v>
      </c>
      <c r="B3" s="4">
        <v>30</v>
      </c>
      <c r="D3" s="3">
        <f aca="true" t="shared" si="2" ref="D3:D32">D2-$B$8</f>
        <v>29</v>
      </c>
      <c r="E3" s="3">
        <f aca="true" t="shared" si="3" ref="E3:O32">IF($D3&gt;0,PMBS(E$1,$B$2,$B$5,$B$6,$B$4,$D3),IF($D3=0,MAX(-E$1+$B$2,0),0))</f>
        <v>5087.754391259641</v>
      </c>
      <c r="F3" s="3">
        <f t="shared" si="3"/>
        <v>4182.0610652238865</v>
      </c>
      <c r="G3" s="3">
        <f t="shared" si="3"/>
        <v>3340.9318830084085</v>
      </c>
      <c r="H3" s="3">
        <f t="shared" si="3"/>
        <v>2585.5289334828194</v>
      </c>
      <c r="I3" s="3">
        <f t="shared" si="3"/>
        <v>1933.0943300603321</v>
      </c>
      <c r="J3" s="3">
        <f t="shared" si="3"/>
        <v>1393.399585148829</v>
      </c>
      <c r="K3" s="3">
        <f t="shared" si="3"/>
        <v>966.9287792450086</v>
      </c>
      <c r="L3" s="3">
        <f t="shared" si="3"/>
        <v>645.4669519140207</v>
      </c>
      <c r="M3" s="3">
        <f t="shared" si="3"/>
        <v>414.38828221823496</v>
      </c>
      <c r="N3" s="3">
        <f t="shared" si="3"/>
        <v>255.91894228937508</v>
      </c>
      <c r="O3" s="3">
        <f t="shared" si="3"/>
        <v>152.13449841907914</v>
      </c>
    </row>
    <row r="4" spans="1:15" ht="14.25">
      <c r="A4" s="4" t="s">
        <v>46</v>
      </c>
      <c r="B4" s="4">
        <v>31</v>
      </c>
      <c r="D4" s="3">
        <f t="shared" si="2"/>
        <v>28</v>
      </c>
      <c r="E4" s="3">
        <f t="shared" si="3"/>
        <v>5080.919384320758</v>
      </c>
      <c r="F4" s="3">
        <f t="shared" si="3"/>
        <v>4171.153140197897</v>
      </c>
      <c r="G4" s="3">
        <f t="shared" si="3"/>
        <v>3325.4416784518216</v>
      </c>
      <c r="H4" s="3">
        <f t="shared" si="3"/>
        <v>2565.7539483089786</v>
      </c>
      <c r="I4" s="3">
        <f t="shared" si="3"/>
        <v>1910.2055371762326</v>
      </c>
      <c r="J4" s="3">
        <f t="shared" si="3"/>
        <v>1369.1984790841307</v>
      </c>
      <c r="K4" s="3">
        <f t="shared" si="3"/>
        <v>943.3975528896153</v>
      </c>
      <c r="L4" s="3">
        <f t="shared" si="3"/>
        <v>624.2982760632931</v>
      </c>
      <c r="M4" s="3">
        <f t="shared" si="3"/>
        <v>396.6722822930724</v>
      </c>
      <c r="N4" s="3">
        <f t="shared" si="3"/>
        <v>242.05624849494143</v>
      </c>
      <c r="O4" s="3">
        <f t="shared" si="3"/>
        <v>141.94498404706246</v>
      </c>
    </row>
    <row r="5" spans="1:15" ht="14.25">
      <c r="A5" s="4" t="s">
        <v>47</v>
      </c>
      <c r="B5" s="4">
        <v>0.5</v>
      </c>
      <c r="D5" s="3">
        <f t="shared" si="2"/>
        <v>27</v>
      </c>
      <c r="E5" s="3">
        <f t="shared" si="3"/>
        <v>5074.256802942778</v>
      </c>
      <c r="F5" s="3">
        <f t="shared" si="3"/>
        <v>4160.34329289099</v>
      </c>
      <c r="G5" s="3">
        <f t="shared" si="3"/>
        <v>3309.9018616873727</v>
      </c>
      <c r="H5" s="3">
        <f t="shared" si="3"/>
        <v>2545.7489397988393</v>
      </c>
      <c r="I5" s="3">
        <f t="shared" si="3"/>
        <v>1886.938580425267</v>
      </c>
      <c r="J5" s="3">
        <f t="shared" si="3"/>
        <v>1344.5593878750951</v>
      </c>
      <c r="K5" s="3">
        <f t="shared" si="3"/>
        <v>919.4759648382114</v>
      </c>
      <c r="L5" s="3">
        <f t="shared" si="3"/>
        <v>602.8706871063496</v>
      </c>
      <c r="M5" s="3">
        <f t="shared" si="3"/>
        <v>378.86311922387085</v>
      </c>
      <c r="N5" s="3">
        <f t="shared" si="3"/>
        <v>228.2502535797703</v>
      </c>
      <c r="O5" s="3">
        <f t="shared" si="3"/>
        <v>131.91424121290265</v>
      </c>
    </row>
    <row r="6" spans="1:15" ht="14.25">
      <c r="A6" s="4" t="s">
        <v>48</v>
      </c>
      <c r="B6" s="4">
        <v>0.5</v>
      </c>
      <c r="D6" s="3">
        <f t="shared" si="2"/>
        <v>26</v>
      </c>
      <c r="E6" s="3">
        <f t="shared" si="3"/>
        <v>5067.779379290681</v>
      </c>
      <c r="F6" s="3">
        <f t="shared" si="3"/>
        <v>4149.645379980699</v>
      </c>
      <c r="G6" s="3">
        <f t="shared" si="3"/>
        <v>3294.319316684545</v>
      </c>
      <c r="H6" s="3">
        <f t="shared" si="3"/>
        <v>2525.5075838182966</v>
      </c>
      <c r="I6" s="3">
        <f t="shared" si="3"/>
        <v>1863.274325966875</v>
      </c>
      <c r="J6" s="3">
        <f t="shared" si="3"/>
        <v>1319.4577751337056</v>
      </c>
      <c r="K6" s="3">
        <f t="shared" si="3"/>
        <v>895.1441545717989</v>
      </c>
      <c r="L6" s="3">
        <f t="shared" si="3"/>
        <v>581.1761144096563</v>
      </c>
      <c r="M6" s="3">
        <f t="shared" si="3"/>
        <v>360.9655933673239</v>
      </c>
      <c r="N6" s="3">
        <f t="shared" si="3"/>
        <v>214.5144756748159</v>
      </c>
      <c r="O6" s="3">
        <f t="shared" si="3"/>
        <v>122.05830477537211</v>
      </c>
    </row>
    <row r="7" spans="4:15" ht="14.25">
      <c r="D7" s="3">
        <f t="shared" si="2"/>
        <v>25</v>
      </c>
      <c r="E7" s="3">
        <f t="shared" si="3"/>
        <v>5061.500659263482</v>
      </c>
      <c r="F7" s="3">
        <f t="shared" si="3"/>
        <v>4139.074808780519</v>
      </c>
      <c r="G7" s="3">
        <f t="shared" si="3"/>
        <v>3278.7022371170533</v>
      </c>
      <c r="H7" s="3">
        <f t="shared" si="3"/>
        <v>2505.023513631695</v>
      </c>
      <c r="I7" s="3">
        <f t="shared" si="3"/>
        <v>1839.1919818749811</v>
      </c>
      <c r="J7" s="3">
        <f t="shared" si="3"/>
        <v>1293.866721461418</v>
      </c>
      <c r="K7" s="3">
        <f t="shared" si="3"/>
        <v>870.3805289954671</v>
      </c>
      <c r="L7" s="3">
        <f t="shared" si="3"/>
        <v>559.2062727811008</v>
      </c>
      <c r="M7" s="3">
        <f t="shared" si="3"/>
        <v>342.9856910569906</v>
      </c>
      <c r="N7" s="3">
        <f t="shared" si="3"/>
        <v>200.86419886131262</v>
      </c>
      <c r="O7" s="3">
        <f t="shared" si="3"/>
        <v>112.39467403369008</v>
      </c>
    </row>
    <row r="8" spans="1:15" ht="14.25">
      <c r="A8" s="4" t="s">
        <v>6</v>
      </c>
      <c r="B8" s="4">
        <v>1</v>
      </c>
      <c r="D8" s="3">
        <f t="shared" si="2"/>
        <v>24</v>
      </c>
      <c r="E8" s="3">
        <f t="shared" si="3"/>
        <v>5055.435019605458</v>
      </c>
      <c r="F8" s="3">
        <f t="shared" si="3"/>
        <v>4128.648726064919</v>
      </c>
      <c r="G8" s="3">
        <f t="shared" si="3"/>
        <v>3263.0603651025267</v>
      </c>
      <c r="H8" s="3">
        <f t="shared" si="3"/>
        <v>2484.290385401535</v>
      </c>
      <c r="I8" s="3">
        <f t="shared" si="3"/>
        <v>1814.6688919854823</v>
      </c>
      <c r="J8" s="3">
        <f t="shared" si="3"/>
        <v>1267.7565872080886</v>
      </c>
      <c r="K8" s="3">
        <f t="shared" si="3"/>
        <v>845.1615452353635</v>
      </c>
      <c r="L8" s="3">
        <f t="shared" si="3"/>
        <v>536.9527046808416</v>
      </c>
      <c r="M8" s="3">
        <f t="shared" si="3"/>
        <v>324.9308213999775</v>
      </c>
      <c r="N8" s="3">
        <f t="shared" si="3"/>
        <v>187.31672677877395</v>
      </c>
      <c r="O8" s="3">
        <f t="shared" si="3"/>
        <v>102.94244301386561</v>
      </c>
    </row>
    <row r="9" spans="1:15" ht="14.25">
      <c r="A9" s="4" t="s">
        <v>8</v>
      </c>
      <c r="B9" s="4">
        <v>1000</v>
      </c>
      <c r="D9" s="3">
        <f t="shared" si="2"/>
        <v>23</v>
      </c>
      <c r="E9" s="3">
        <f t="shared" si="3"/>
        <v>5049.597670596704</v>
      </c>
      <c r="F9" s="3">
        <f t="shared" si="3"/>
        <v>4118.386229949214</v>
      </c>
      <c r="G9" s="3">
        <f t="shared" si="3"/>
        <v>3247.405279167582</v>
      </c>
      <c r="H9" s="3">
        <f t="shared" si="3"/>
        <v>2463.3019678750243</v>
      </c>
      <c r="I9" s="3">
        <f t="shared" si="3"/>
        <v>1789.6802960777786</v>
      </c>
      <c r="J9" s="3">
        <f t="shared" si="3"/>
        <v>1241.0946112655438</v>
      </c>
      <c r="K9" s="3">
        <f t="shared" si="3"/>
        <v>819.4614575863361</v>
      </c>
      <c r="L9" s="3">
        <f t="shared" si="3"/>
        <v>514.4068426499125</v>
      </c>
      <c r="M9" s="3">
        <f t="shared" si="3"/>
        <v>306.81010539118233</v>
      </c>
      <c r="N9" s="3">
        <f t="shared" si="3"/>
        <v>173.8916766680204</v>
      </c>
      <c r="O9" s="3">
        <f t="shared" si="3"/>
        <v>93.72243590880771</v>
      </c>
    </row>
    <row r="10" spans="4:15" ht="14.25">
      <c r="D10" s="3">
        <f t="shared" si="2"/>
        <v>22</v>
      </c>
      <c r="E10" s="3">
        <f t="shared" si="3"/>
        <v>5044.004637950609</v>
      </c>
      <c r="F10" s="3">
        <f t="shared" si="3"/>
        <v>4108.308606534723</v>
      </c>
      <c r="G10" s="3">
        <f t="shared" si="3"/>
        <v>3231.7507430350706</v>
      </c>
      <c r="H10" s="3">
        <f t="shared" si="3"/>
        <v>2442.0522645181154</v>
      </c>
      <c r="I10" s="3">
        <f t="shared" si="3"/>
        <v>1764.1990495626196</v>
      </c>
      <c r="J10" s="3">
        <f t="shared" si="3"/>
        <v>1213.8444304097866</v>
      </c>
      <c r="K10" s="3">
        <f t="shared" si="3"/>
        <v>793.2520212360723</v>
      </c>
      <c r="L10" s="3">
        <f t="shared" si="3"/>
        <v>491.5600994216675</v>
      </c>
      <c r="M10" s="3">
        <f t="shared" si="3"/>
        <v>288.6347305738291</v>
      </c>
      <c r="N10" s="3">
        <f t="shared" si="3"/>
        <v>160.6113204478197</v>
      </c>
      <c r="O10" s="3">
        <f t="shared" si="3"/>
        <v>84.75734429202794</v>
      </c>
    </row>
    <row r="11" spans="4:15" ht="14.25">
      <c r="D11" s="3">
        <f t="shared" si="2"/>
        <v>21</v>
      </c>
      <c r="E11" s="3">
        <f t="shared" si="3"/>
        <v>5038.672715343106</v>
      </c>
      <c r="F11" s="3">
        <f t="shared" si="3"/>
        <v>4098.439592373637</v>
      </c>
      <c r="G11" s="3">
        <f t="shared" si="3"/>
        <v>3216.11312989462</v>
      </c>
      <c r="H11" s="3">
        <f t="shared" si="3"/>
        <v>2420.5356794156833</v>
      </c>
      <c r="I11" s="3">
        <f t="shared" si="3"/>
        <v>1738.195294203324</v>
      </c>
      <c r="J11" s="3">
        <f t="shared" si="3"/>
        <v>1185.96549907179</v>
      </c>
      <c r="K11" s="3">
        <f t="shared" si="3"/>
        <v>766.5021435764502</v>
      </c>
      <c r="L11" s="3">
        <f t="shared" si="3"/>
        <v>468.40399606691426</v>
      </c>
      <c r="M11" s="3">
        <f t="shared" si="3"/>
        <v>270.4183882814241</v>
      </c>
      <c r="N11" s="3">
        <f t="shared" si="3"/>
        <v>147.50098023274586</v>
      </c>
      <c r="O11" s="3">
        <f t="shared" si="3"/>
        <v>76.07186063096378</v>
      </c>
    </row>
    <row r="12" spans="4:15" ht="14.25">
      <c r="D12" s="3">
        <f t="shared" si="2"/>
        <v>20</v>
      </c>
      <c r="E12" s="3">
        <f t="shared" si="3"/>
        <v>5033.619376092967</v>
      </c>
      <c r="F12" s="3">
        <f t="shared" si="3"/>
        <v>4088.8056625475656</v>
      </c>
      <c r="G12" s="3">
        <f t="shared" si="3"/>
        <v>3200.5119407524653</v>
      </c>
      <c r="H12" s="3">
        <f t="shared" si="3"/>
        <v>2398.747242585745</v>
      </c>
      <c r="I12" s="3">
        <f t="shared" si="3"/>
        <v>1711.636069298991</v>
      </c>
      <c r="J12" s="3">
        <f t="shared" si="3"/>
        <v>1157.4123831001853</v>
      </c>
      <c r="K12" s="3">
        <f t="shared" si="3"/>
        <v>739.177471584655</v>
      </c>
      <c r="L12" s="3">
        <f t="shared" si="3"/>
        <v>444.9303426462411</v>
      </c>
      <c r="M12" s="3">
        <f t="shared" si="3"/>
        <v>252.1778155270349</v>
      </c>
      <c r="N12" s="3">
        <f t="shared" si="3"/>
        <v>134.58948636360765</v>
      </c>
      <c r="O12" s="3">
        <f t="shared" si="3"/>
        <v>67.69279955093953</v>
      </c>
    </row>
    <row r="13" spans="4:15" ht="14.25">
      <c r="D13" s="3">
        <f t="shared" si="2"/>
        <v>19</v>
      </c>
      <c r="E13" s="3">
        <f t="shared" si="3"/>
        <v>5028.862628710478</v>
      </c>
      <c r="F13" s="3">
        <f t="shared" si="3"/>
        <v>4079.436341921275</v>
      </c>
      <c r="G13" s="3">
        <f t="shared" si="3"/>
        <v>3184.97044051543</v>
      </c>
      <c r="H13" s="3">
        <f t="shared" si="3"/>
        <v>2376.6829165526433</v>
      </c>
      <c r="I13" s="3">
        <f t="shared" si="3"/>
        <v>1684.4848500785592</v>
      </c>
      <c r="J13" s="3">
        <f t="shared" si="3"/>
        <v>1128.133892362057</v>
      </c>
      <c r="K13" s="3">
        <f t="shared" si="3"/>
        <v>711.2399007552322</v>
      </c>
      <c r="L13" s="3">
        <f t="shared" si="3"/>
        <v>421.1314918004573</v>
      </c>
      <c r="M13" s="3">
        <f t="shared" si="3"/>
        <v>233.93347028710832</v>
      </c>
      <c r="N13" s="3">
        <f t="shared" si="3"/>
        <v>121.90970630316679</v>
      </c>
      <c r="O13" s="3">
        <f t="shared" si="3"/>
        <v>59.64919380626452</v>
      </c>
    </row>
    <row r="14" spans="4:15" ht="14.25">
      <c r="D14" s="3">
        <f t="shared" si="2"/>
        <v>18</v>
      </c>
      <c r="E14" s="3">
        <f t="shared" si="3"/>
        <v>5024.420796114791</v>
      </c>
      <c r="F14" s="3">
        <f t="shared" si="3"/>
        <v>4070.364533337095</v>
      </c>
      <c r="G14" s="3">
        <f t="shared" si="3"/>
        <v>3169.5164419422836</v>
      </c>
      <c r="H14" s="3">
        <f t="shared" si="3"/>
        <v>2354.3400150037924</v>
      </c>
      <c r="I14" s="3">
        <f t="shared" si="3"/>
        <v>1656.700996621239</v>
      </c>
      <c r="J14" s="3">
        <f t="shared" si="3"/>
        <v>1098.0720048133444</v>
      </c>
      <c r="K14" s="3">
        <f t="shared" si="3"/>
        <v>682.6469871797381</v>
      </c>
      <c r="L14" s="3">
        <f t="shared" si="3"/>
        <v>397.0006944244251</v>
      </c>
      <c r="M14" s="3">
        <f t="shared" si="3"/>
        <v>215.71037783823976</v>
      </c>
      <c r="N14" s="3">
        <f t="shared" si="3"/>
        <v>109.49915222120853</v>
      </c>
      <c r="O14" s="3">
        <f t="shared" si="3"/>
        <v>51.97234537303166</v>
      </c>
    </row>
    <row r="15" spans="4:15" ht="14.25">
      <c r="D15" s="3">
        <f t="shared" si="2"/>
        <v>17</v>
      </c>
      <c r="E15" s="3">
        <f t="shared" si="3"/>
        <v>5020.312192078316</v>
      </c>
      <c r="F15" s="3">
        <f t="shared" si="3"/>
        <v>4061.6268502261737</v>
      </c>
      <c r="G15" s="3">
        <f t="shared" si="3"/>
        <v>3154.1832758356577</v>
      </c>
      <c r="H15" s="3">
        <f t="shared" si="3"/>
        <v>2331.7177775390737</v>
      </c>
      <c r="I15" s="3">
        <f t="shared" si="3"/>
        <v>1628.2390922329287</v>
      </c>
      <c r="J15" s="3">
        <f t="shared" si="3"/>
        <v>1067.1605172799245</v>
      </c>
      <c r="K15" s="3">
        <f t="shared" si="3"/>
        <v>653.3512393366345</v>
      </c>
      <c r="L15" s="3">
        <f t="shared" si="3"/>
        <v>372.5325994902396</v>
      </c>
      <c r="M15" s="3">
        <f t="shared" si="3"/>
        <v>197.53919772286463</v>
      </c>
      <c r="N15" s="3">
        <f t="shared" si="3"/>
        <v>97.40067299321572</v>
      </c>
      <c r="O15" s="3">
        <f t="shared" si="3"/>
        <v>44.69580259541044</v>
      </c>
    </row>
    <row r="16" spans="4:15" ht="14.25">
      <c r="D16" s="3">
        <f t="shared" si="2"/>
        <v>16</v>
      </c>
      <c r="E16" s="3">
        <f t="shared" si="3"/>
        <v>5016.554660761132</v>
      </c>
      <c r="F16" s="3">
        <f t="shared" si="3"/>
        <v>4053.2639308530634</v>
      </c>
      <c r="G16" s="3">
        <f t="shared" si="3"/>
        <v>3139.010996171346</v>
      </c>
      <c r="H16" s="3">
        <f t="shared" si="3"/>
        <v>2308.818164159704</v>
      </c>
      <c r="I16" s="3">
        <f t="shared" si="3"/>
        <v>1599.048144632383</v>
      </c>
      <c r="J16" s="3">
        <f t="shared" si="3"/>
        <v>1035.3233329899595</v>
      </c>
      <c r="K16" s="3">
        <f t="shared" si="3"/>
        <v>623.2992596371314</v>
      </c>
      <c r="L16" s="3">
        <f t="shared" si="3"/>
        <v>347.7239595264746</v>
      </c>
      <c r="M16" s="3">
        <f t="shared" si="3"/>
        <v>179.4575768655177</v>
      </c>
      <c r="N16" s="3">
        <f t="shared" si="3"/>
        <v>85.66323132409161</v>
      </c>
      <c r="O16" s="3">
        <f t="shared" si="3"/>
        <v>37.855220642858285</v>
      </c>
    </row>
    <row r="17" spans="4:15" ht="14.25">
      <c r="D17" s="3">
        <f t="shared" si="2"/>
        <v>15</v>
      </c>
      <c r="E17" s="3">
        <f t="shared" si="3"/>
        <v>5013.164936179557</v>
      </c>
      <c r="F17" s="3">
        <f t="shared" si="3"/>
        <v>4045.3206948466177</v>
      </c>
      <c r="G17" s="3">
        <f t="shared" si="3"/>
        <v>3124.0478814329254</v>
      </c>
      <c r="H17" s="3">
        <f t="shared" si="3"/>
        <v>2285.646962851406</v>
      </c>
      <c r="I17" s="3">
        <f t="shared" si="3"/>
        <v>1569.070616322253</v>
      </c>
      <c r="J17" s="3">
        <f t="shared" si="3"/>
        <v>1002.4722586550706</v>
      </c>
      <c r="K17" s="3">
        <f t="shared" si="3"/>
        <v>592.4306973938328</v>
      </c>
      <c r="L17" s="3">
        <f t="shared" si="3"/>
        <v>322.5746329874346</v>
      </c>
      <c r="M17" s="3">
        <f t="shared" si="3"/>
        <v>161.51187562505493</v>
      </c>
      <c r="N17" s="3">
        <f t="shared" si="3"/>
        <v>74.3427564286103</v>
      </c>
      <c r="O17" s="3">
        <f t="shared" si="3"/>
        <v>31.48804296432627</v>
      </c>
    </row>
    <row r="18" spans="4:15" ht="14.25">
      <c r="D18" s="3">
        <f t="shared" si="2"/>
        <v>14</v>
      </c>
      <c r="E18" s="3">
        <f t="shared" si="3"/>
        <v>5010.157768850404</v>
      </c>
      <c r="F18" s="3">
        <f t="shared" si="3"/>
        <v>4037.8464761249343</v>
      </c>
      <c r="G18" s="3">
        <f t="shared" si="3"/>
        <v>3109.352307886904</v>
      </c>
      <c r="H18" s="3">
        <f t="shared" si="3"/>
        <v>2262.215349321792</v>
      </c>
      <c r="I18" s="3">
        <f t="shared" si="3"/>
        <v>1538.241242051543</v>
      </c>
      <c r="J18" s="3">
        <f t="shared" si="3"/>
        <v>968.5041276408883</v>
      </c>
      <c r="K18" s="3">
        <f t="shared" si="3"/>
        <v>560.6769642909312</v>
      </c>
      <c r="L18" s="3">
        <f t="shared" si="3"/>
        <v>297.0890210099842</v>
      </c>
      <c r="M18" s="3">
        <f t="shared" si="3"/>
        <v>143.7593816300241</v>
      </c>
      <c r="N18" s="3">
        <f t="shared" si="3"/>
        <v>63.50304302562745</v>
      </c>
      <c r="O18" s="3">
        <f t="shared" si="3"/>
        <v>25.632913752056993</v>
      </c>
    </row>
    <row r="19" spans="4:15" ht="14.25">
      <c r="D19" s="3">
        <f t="shared" si="2"/>
        <v>13</v>
      </c>
      <c r="E19" s="3">
        <f t="shared" si="3"/>
        <v>5007.544758730532</v>
      </c>
      <c r="F19" s="3">
        <f t="shared" si="3"/>
        <v>4030.8949240636357</v>
      </c>
      <c r="G19" s="3">
        <f t="shared" si="3"/>
        <v>3094.9950852106194</v>
      </c>
      <c r="H19" s="3">
        <f t="shared" si="3"/>
        <v>2238.54210956295</v>
      </c>
      <c r="I19" s="3">
        <f t="shared" si="3"/>
        <v>1506.485581686502</v>
      </c>
      <c r="J19" s="3">
        <f t="shared" si="3"/>
        <v>933.2969786908216</v>
      </c>
      <c r="K19" s="3">
        <f t="shared" si="3"/>
        <v>527.9596505545451</v>
      </c>
      <c r="L19" s="3">
        <f t="shared" si="3"/>
        <v>271.27814945772207</v>
      </c>
      <c r="M19" s="3">
        <f t="shared" si="3"/>
        <v>126.27116243271848</v>
      </c>
      <c r="N19" s="3">
        <f t="shared" si="3"/>
        <v>53.216631094163404</v>
      </c>
      <c r="O19" s="3">
        <f t="shared" si="3"/>
        <v>20.328693086644193</v>
      </c>
    </row>
    <row r="20" spans="4:15" ht="14.25">
      <c r="D20" s="3">
        <f t="shared" si="2"/>
        <v>12</v>
      </c>
      <c r="E20" s="3">
        <f t="shared" si="3"/>
        <v>5005.332831686894</v>
      </c>
      <c r="F20" s="3">
        <f t="shared" si="3"/>
        <v>4024.523498033086</v>
      </c>
      <c r="G20" s="3">
        <f t="shared" si="3"/>
        <v>3081.0623548813455</v>
      </c>
      <c r="H20" s="3">
        <f t="shared" si="3"/>
        <v>2214.6568503374256</v>
      </c>
      <c r="I20" s="3">
        <f t="shared" si="3"/>
        <v>1473.7182476988564</v>
      </c>
      <c r="J20" s="3">
        <f t="shared" si="3"/>
        <v>896.7048810988563</v>
      </c>
      <c r="K20" s="3">
        <f t="shared" si="3"/>
        <v>494.18856567697003</v>
      </c>
      <c r="L20" s="3">
        <f t="shared" si="3"/>
        <v>245.16272609559292</v>
      </c>
      <c r="M20" s="3">
        <f t="shared" si="3"/>
        <v>109.13575241873605</v>
      </c>
      <c r="N20" s="3">
        <f t="shared" si="3"/>
        <v>43.565535208723304</v>
      </c>
      <c r="O20" s="3">
        <f t="shared" si="3"/>
        <v>15.612895204527263</v>
      </c>
    </row>
    <row r="21" spans="4:15" ht="14.25">
      <c r="D21" s="3">
        <f t="shared" si="2"/>
        <v>11</v>
      </c>
      <c r="E21" s="3">
        <f t="shared" si="3"/>
        <v>5003.522311060617</v>
      </c>
      <c r="F21" s="3">
        <f t="shared" si="3"/>
        <v>4018.7922764756004</v>
      </c>
      <c r="G21" s="3">
        <f t="shared" si="3"/>
        <v>3067.659144728117</v>
      </c>
      <c r="H21" s="3">
        <f t="shared" si="3"/>
        <v>2190.604709410469</v>
      </c>
      <c r="I21" s="3">
        <f t="shared" si="3"/>
        <v>1439.840742683773</v>
      </c>
      <c r="J21" s="3">
        <f t="shared" si="3"/>
        <v>858.5507696864443</v>
      </c>
      <c r="K21" s="3">
        <f t="shared" si="3"/>
        <v>459.2593151706169</v>
      </c>
      <c r="L21" s="3">
        <f t="shared" si="3"/>
        <v>218.77769996224288</v>
      </c>
      <c r="M21" s="3">
        <f t="shared" si="3"/>
        <v>92.4639178959892</v>
      </c>
      <c r="N21" s="3">
        <f t="shared" si="3"/>
        <v>34.64157516810451</v>
      </c>
      <c r="O21" s="3">
        <f t="shared" si="3"/>
        <v>11.519306461856672</v>
      </c>
    </row>
    <row r="22" spans="4:15" ht="14.25">
      <c r="D22" s="3">
        <f t="shared" si="2"/>
        <v>10</v>
      </c>
      <c r="E22" s="3">
        <f t="shared" si="3"/>
        <v>5002.104585985384</v>
      </c>
      <c r="F22" s="3">
        <f t="shared" si="3"/>
        <v>4013.7616436523676</v>
      </c>
      <c r="G22" s="3">
        <f t="shared" si="3"/>
        <v>3054.91361964518</v>
      </c>
      <c r="H22" s="3">
        <f t="shared" si="3"/>
        <v>2166.453388850008</v>
      </c>
      <c r="I22" s="3">
        <f t="shared" si="3"/>
        <v>1404.7388569227478</v>
      </c>
      <c r="J22" s="3">
        <f t="shared" si="3"/>
        <v>818.6162655263252</v>
      </c>
      <c r="K22" s="3">
        <f t="shared" si="3"/>
        <v>423.0503249069916</v>
      </c>
      <c r="L22" s="3">
        <f t="shared" si="3"/>
        <v>192.1791852736851</v>
      </c>
      <c r="M22" s="3">
        <f t="shared" si="3"/>
        <v>76.3947807023419</v>
      </c>
      <c r="N22" s="3">
        <f t="shared" si="3"/>
        <v>26.545852876423623</v>
      </c>
      <c r="O22" s="3">
        <f t="shared" si="3"/>
        <v>8.074471429669131</v>
      </c>
    </row>
    <row r="23" spans="4:15" ht="14.25">
      <c r="D23" s="3">
        <f t="shared" si="2"/>
        <v>9</v>
      </c>
      <c r="E23" s="3">
        <f t="shared" si="3"/>
        <v>5001.059499746727</v>
      </c>
      <c r="F23" s="3">
        <f t="shared" si="3"/>
        <v>4009.4881884102506</v>
      </c>
      <c r="G23" s="3">
        <f t="shared" si="3"/>
        <v>3042.9819001041906</v>
      </c>
      <c r="H23" s="3">
        <f t="shared" si="3"/>
        <v>2142.3038661381943</v>
      </c>
      <c r="I23" s="3">
        <f t="shared" si="3"/>
        <v>1368.2796436234094</v>
      </c>
      <c r="J23" s="3">
        <f t="shared" si="3"/>
        <v>776.6267704393176</v>
      </c>
      <c r="K23" s="3">
        <f t="shared" si="3"/>
        <v>385.4192667195057</v>
      </c>
      <c r="L23" s="3">
        <f t="shared" si="3"/>
        <v>165.45519744655485</v>
      </c>
      <c r="M23" s="3">
        <f aca="true" t="shared" si="4" ref="H23:O32">IF($D23&gt;0,PMBS(M$1,$B$2,$B$5,$B$6,$B$4,$D23),IF($D23=0,MAX(-M$1+$B$2,0),0))</f>
        <v>61.103556567694795</v>
      </c>
      <c r="N23" s="3">
        <f t="shared" si="4"/>
        <v>19.386560293260573</v>
      </c>
      <c r="O23" s="3">
        <f t="shared" si="4"/>
        <v>5.292693329037206</v>
      </c>
    </row>
    <row r="24" spans="4:15" ht="14.25">
      <c r="D24" s="3">
        <f t="shared" si="2"/>
        <v>8</v>
      </c>
      <c r="E24" s="3">
        <f t="shared" si="3"/>
        <v>5000.3528335618685</v>
      </c>
      <c r="F24" s="3">
        <f t="shared" si="3"/>
        <v>4006.0178525304727</v>
      </c>
      <c r="G24" s="3">
        <f t="shared" si="3"/>
        <v>3032.052877887436</v>
      </c>
      <c r="H24" s="3">
        <f t="shared" si="4"/>
        <v>2118.307063610104</v>
      </c>
      <c r="I24" s="3">
        <f t="shared" si="4"/>
        <v>1330.308202684795</v>
      </c>
      <c r="J24" s="3">
        <f t="shared" si="4"/>
        <v>732.2288397318262</v>
      </c>
      <c r="K24" s="3">
        <f t="shared" si="4"/>
        <v>346.1990055372953</v>
      </c>
      <c r="L24" s="3">
        <f t="shared" si="4"/>
        <v>138.7426987802537</v>
      </c>
      <c r="M24" s="3">
        <f t="shared" si="4"/>
        <v>46.810946406128096</v>
      </c>
      <c r="N24" s="3">
        <f t="shared" si="4"/>
        <v>13.273691492036278</v>
      </c>
      <c r="O24" s="3">
        <f t="shared" si="4"/>
        <v>3.1692619546682295</v>
      </c>
    </row>
    <row r="25" spans="4:15" ht="14.25">
      <c r="D25" s="3">
        <f t="shared" si="2"/>
        <v>7</v>
      </c>
      <c r="E25" s="3">
        <f t="shared" si="3"/>
        <v>4999.934721440433</v>
      </c>
      <c r="F25" s="3">
        <f t="shared" si="3"/>
        <v>4003.3750880916923</v>
      </c>
      <c r="G25" s="3">
        <f t="shared" si="3"/>
        <v>3022.351375028462</v>
      </c>
      <c r="H25" s="3">
        <f t="shared" si="4"/>
        <v>2094.690393963021</v>
      </c>
      <c r="I25" s="3">
        <f t="shared" si="4"/>
        <v>1290.6451197212446</v>
      </c>
      <c r="J25" s="3">
        <f t="shared" si="4"/>
        <v>684.9542962745472</v>
      </c>
      <c r="K25" s="3">
        <f t="shared" si="4"/>
        <v>305.19371488147044</v>
      </c>
      <c r="L25" s="3">
        <f t="shared" si="4"/>
        <v>112.25538428191976</v>
      </c>
      <c r="M25" s="3">
        <f t="shared" si="4"/>
        <v>33.79344972452395</v>
      </c>
      <c r="N25" s="3">
        <f t="shared" si="4"/>
        <v>8.308248656854744</v>
      </c>
      <c r="O25" s="3">
        <f t="shared" si="4"/>
        <v>1.6719996651997349</v>
      </c>
    </row>
    <row r="26" spans="4:15" ht="14.25">
      <c r="D26" s="3">
        <f t="shared" si="2"/>
        <v>6</v>
      </c>
      <c r="E26" s="3">
        <f t="shared" si="3"/>
        <v>4999.740537558653</v>
      </c>
      <c r="F26" s="3">
        <f t="shared" si="3"/>
        <v>4001.5468852445774</v>
      </c>
      <c r="G26" s="3">
        <f t="shared" si="3"/>
        <v>3014.1354269682124</v>
      </c>
      <c r="H26" s="3">
        <f t="shared" si="4"/>
        <v>2071.8009881647085</v>
      </c>
      <c r="I26" s="3">
        <f t="shared" si="4"/>
        <v>1249.0871831203403</v>
      </c>
      <c r="J26" s="3">
        <f t="shared" si="4"/>
        <v>634.1601385681352</v>
      </c>
      <c r="K26" s="3">
        <f t="shared" si="4"/>
        <v>262.17740356755166</v>
      </c>
      <c r="L26" s="3">
        <f t="shared" si="4"/>
        <v>86.3302621403327</v>
      </c>
      <c r="M26" s="3">
        <f t="shared" si="4"/>
        <v>22.39160218839129</v>
      </c>
      <c r="N26" s="3">
        <f t="shared" si="4"/>
        <v>4.562161550621511</v>
      </c>
      <c r="O26" s="3">
        <f t="shared" si="4"/>
        <v>0.7323341303577848</v>
      </c>
    </row>
    <row r="27" spans="4:15" ht="14.25">
      <c r="D27" s="3">
        <f t="shared" si="2"/>
        <v>5</v>
      </c>
      <c r="E27" s="3">
        <f t="shared" si="3"/>
        <v>4999.6965092493265</v>
      </c>
      <c r="F27" s="3">
        <f t="shared" si="3"/>
        <v>4000.462146069818</v>
      </c>
      <c r="G27" s="3">
        <f t="shared" si="3"/>
        <v>3007.677591914755</v>
      </c>
      <c r="H27" s="3">
        <f t="shared" si="4"/>
        <v>2050.1772272056332</v>
      </c>
      <c r="I27" s="3">
        <f t="shared" si="4"/>
        <v>1205.4193647926077</v>
      </c>
      <c r="J27" s="3">
        <f t="shared" si="4"/>
        <v>578.920678083894</v>
      </c>
      <c r="K27" s="3">
        <f t="shared" si="4"/>
        <v>216.90207698104496</v>
      </c>
      <c r="L27" s="3">
        <f t="shared" si="4"/>
        <v>61.50782675669598</v>
      </c>
      <c r="M27" s="3">
        <f t="shared" si="4"/>
        <v>13.006883293230658</v>
      </c>
      <c r="N27" s="3">
        <f t="shared" si="4"/>
        <v>2.0440461231137874</v>
      </c>
      <c r="O27" s="3">
        <f t="shared" si="4"/>
        <v>0.2397017042693932</v>
      </c>
    </row>
    <row r="28" spans="4:15" ht="14.25">
      <c r="D28" s="3">
        <f t="shared" si="2"/>
        <v>4</v>
      </c>
      <c r="E28" s="3">
        <f t="shared" si="3"/>
        <v>4999.731887494985</v>
      </c>
      <c r="F28" s="3">
        <f t="shared" si="3"/>
        <v>3999.972873976083</v>
      </c>
      <c r="G28" s="3">
        <f t="shared" si="3"/>
        <v>3003.2076901821274</v>
      </c>
      <c r="H28" s="3">
        <f t="shared" si="4"/>
        <v>2030.666167580377</v>
      </c>
      <c r="I28" s="3">
        <f t="shared" si="4"/>
        <v>1159.463707705123</v>
      </c>
      <c r="J28" s="3">
        <f t="shared" si="4"/>
        <v>517.8152138052101</v>
      </c>
      <c r="K28" s="3">
        <f t="shared" si="4"/>
        <v>169.1395688207449</v>
      </c>
      <c r="L28" s="3">
        <f t="shared" si="4"/>
        <v>38.671939411977746</v>
      </c>
      <c r="M28" s="3">
        <f t="shared" si="4"/>
        <v>6.0615554590277725</v>
      </c>
      <c r="N28" s="3">
        <f t="shared" si="4"/>
        <v>0.6485583471600762</v>
      </c>
      <c r="O28" s="3">
        <f t="shared" si="4"/>
        <v>0.04766665017394445</v>
      </c>
    </row>
    <row r="29" spans="4:15" ht="14.25">
      <c r="D29" s="3">
        <f t="shared" si="2"/>
        <v>3</v>
      </c>
      <c r="E29" s="3">
        <f t="shared" si="3"/>
        <v>4999.7952428284625</v>
      </c>
      <c r="F29" s="3">
        <f t="shared" si="3"/>
        <v>3999.858516088316</v>
      </c>
      <c r="G29" s="3">
        <f t="shared" si="3"/>
        <v>3000.7743454910596</v>
      </c>
      <c r="H29" s="3">
        <f t="shared" si="4"/>
        <v>2014.5975440014226</v>
      </c>
      <c r="I29" s="3">
        <f t="shared" si="4"/>
        <v>1111.2571869221028</v>
      </c>
      <c r="J29" s="3">
        <f t="shared" si="4"/>
        <v>448.45223836895457</v>
      </c>
      <c r="K29" s="3">
        <f t="shared" si="4"/>
        <v>118.84571729240179</v>
      </c>
      <c r="L29" s="3">
        <f t="shared" si="4"/>
        <v>19.283988369603776</v>
      </c>
      <c r="M29" s="3">
        <f t="shared" si="4"/>
        <v>1.8567019088753796</v>
      </c>
      <c r="N29" s="3">
        <f t="shared" si="4"/>
        <v>0.10555837208992358</v>
      </c>
      <c r="O29" s="3">
        <f t="shared" si="4"/>
        <v>0.003582383768615083</v>
      </c>
    </row>
    <row r="30" spans="4:15" ht="14.25">
      <c r="D30" s="3">
        <f t="shared" si="2"/>
        <v>2</v>
      </c>
      <c r="E30" s="3">
        <f t="shared" si="3"/>
        <v>4999.8633573036495</v>
      </c>
      <c r="F30" s="3">
        <f t="shared" si="3"/>
        <v>3999.8910685382943</v>
      </c>
      <c r="G30" s="3">
        <f t="shared" si="3"/>
        <v>2999.9951871622325</v>
      </c>
      <c r="H30" s="3">
        <f t="shared" si="4"/>
        <v>2003.8975921074525</v>
      </c>
      <c r="I30" s="3">
        <f t="shared" si="4"/>
        <v>1061.7554413040198</v>
      </c>
      <c r="J30" s="3">
        <f t="shared" si="4"/>
        <v>366.168799498977</v>
      </c>
      <c r="K30" s="3">
        <f t="shared" si="4"/>
        <v>66.83916500849864</v>
      </c>
      <c r="L30" s="3">
        <f t="shared" si="4"/>
        <v>5.657236028666034</v>
      </c>
      <c r="M30" s="3">
        <f t="shared" si="4"/>
        <v>0.21056252015529253</v>
      </c>
      <c r="N30" s="3">
        <f t="shared" si="4"/>
        <v>0.0034354048917915048</v>
      </c>
      <c r="O30" s="3">
        <f t="shared" si="4"/>
        <v>2.5141392431050555E-05</v>
      </c>
    </row>
    <row r="31" spans="4:15" ht="14.25">
      <c r="D31" s="3">
        <f t="shared" si="2"/>
        <v>1</v>
      </c>
      <c r="E31" s="3">
        <f t="shared" si="3"/>
        <v>4999.931677980341</v>
      </c>
      <c r="F31" s="3">
        <f t="shared" si="3"/>
        <v>3999.945342388033</v>
      </c>
      <c r="G31" s="3">
        <f t="shared" si="3"/>
        <v>2999.959099659056</v>
      </c>
      <c r="H31" s="3">
        <f t="shared" si="4"/>
        <v>2000.107822859478</v>
      </c>
      <c r="I31" s="3">
        <f t="shared" si="4"/>
        <v>1016.332345288829</v>
      </c>
      <c r="J31" s="3">
        <f t="shared" si="4"/>
        <v>258.9268741342312</v>
      </c>
      <c r="K31" s="3">
        <f t="shared" si="4"/>
        <v>18.321077794914345</v>
      </c>
      <c r="L31" s="3">
        <f t="shared" si="4"/>
        <v>0.24789744992276042</v>
      </c>
      <c r="M31" s="3">
        <f t="shared" si="4"/>
        <v>0.0005734530475560717</v>
      </c>
      <c r="N31" s="3">
        <f t="shared" si="4"/>
        <v>2.3147922574389117E-07</v>
      </c>
      <c r="O31" s="3">
        <f t="shared" si="4"/>
        <v>1.9983741373608143E-11</v>
      </c>
    </row>
    <row r="32" spans="4:15" ht="14.25">
      <c r="D32" s="3">
        <f t="shared" si="2"/>
        <v>0</v>
      </c>
      <c r="E32" s="3">
        <f t="shared" si="3"/>
        <v>5000</v>
      </c>
      <c r="F32" s="3">
        <f t="shared" si="3"/>
        <v>4000</v>
      </c>
      <c r="G32" s="3">
        <f t="shared" si="3"/>
        <v>3000</v>
      </c>
      <c r="H32" s="3">
        <f t="shared" si="4"/>
        <v>2000</v>
      </c>
      <c r="I32" s="3">
        <f t="shared" si="4"/>
        <v>1000</v>
      </c>
      <c r="J32" s="3">
        <f t="shared" si="4"/>
        <v>0</v>
      </c>
      <c r="K32" s="3">
        <f t="shared" si="4"/>
        <v>0</v>
      </c>
      <c r="L32" s="3">
        <f t="shared" si="4"/>
        <v>0</v>
      </c>
      <c r="M32" s="3">
        <f t="shared" si="4"/>
        <v>0</v>
      </c>
      <c r="N32" s="3">
        <f t="shared" si="4"/>
        <v>0</v>
      </c>
      <c r="O32" s="3">
        <f t="shared" si="4"/>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岸田則生</dc:creator>
  <cp:keywords/>
  <dc:description/>
  <cp:lastModifiedBy>岸田則生</cp:lastModifiedBy>
  <dcterms:created xsi:type="dcterms:W3CDTF">1997-11-03T11:07:29Z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